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LANCHA, COLEÇÃO DE BICICLETAS ANTIGAS, MOTOS DE ALTA CILINDRADA, MOTORES E BEBIDAS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11/05/2021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=HYPERLINK("https://rossileiloes.com.br/lote/detalhe/80403", "000")</f>
      </c>
      <c r="B11" s="4" t="s">
        <f>=HYPERLINK("https://rossileiloes.com.br/lote/detalhe/80403", "RARIDADE: Bicicleta Italiana Marca Fiorenza de 1970. Aro 20 traseiro e aro 16 dianteiro100% Original, Raríssima no Brasil, P/ Colecionadores.")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500,00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=HYPERLINK("https://rossileiloes.com.br/lote/detalhe/80402", "001")</f>
      </c>
      <c r="B12" s="4" t="s">
        <f>=HYPERLINK("https://rossileiloes.com.br/lote/detalhe/80402", "[ VÍDEO ] LANCHA 17 PÉS, MOD. NOVO. ANO 2008. MOTOR 70 HP JOHNSON COM POWER TRIM, REVISADO RECENTEMENTE, EM FUNCIONAMENTO. ACOMPANHA CARRETA RODOVIÁRIA C/ CATRACA. (sem doc).")</f>
      </c>
      <c r="C12" s="4" t="inlineStr">
        <is>
          <t>Vendido</t>
        </is>
      </c>
      <c r="D12" s="4" t="inlineStr">
        <is>
          <t>56</t>
        </is>
      </c>
      <c r="E12" s="5" t="inlineStr">
        <is>
          <t>27.750,00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=HYPERLINK("https://rossileiloes.com.br/lote/detalhe/80406", "003")</f>
      </c>
      <c r="B13" s="4" t="s">
        <f>=HYPERLINK("https://rossileiloes.com.br/lote/detalhe/80406", "Bicicleta Monark Monareta Aro 20. Década de 1970, breque de Pé. Relíquia p/ Colecionadores.")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400,00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=HYPERLINK("https://rossileiloes.com.br/lote/detalhe/80392", "004")</f>
      </c>
      <c r="B14" s="4" t="s">
        <f>=HYPERLINK("https://rossileiloes.com.br/lote/detalhe/80392", " Monark Monareta Tandem Dupla ano 1982. Totalmente Original. Relíquia para Colecionadores.")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450,00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=HYPERLINK("https://rossileiloes.com.br/lote/detalhe/80838", "005")</f>
      </c>
      <c r="B15" s="4" t="s">
        <f>=HYPERLINK("https://rossileiloes.com.br/lote/detalhe/80838", " Máquina de Pegar bichinhos de Pelúcia.Antiga, p/ Colecionadores ou Restauração. Obs: Os bichos de pelúcia não fazem parte do Lote.")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250,00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=HYPERLINK("https://rossileiloes.com.br/lote/detalhe/82483", "006")</f>
      </c>
      <c r="B16" s="4" t="s">
        <f>=HYPERLINK("https://rossileiloes.com.br/lote/detalhe/82483", "Réplica de Porsche Spyder 550. Conversível. Com motor VW AP 1.8 injetado.")</f>
      </c>
      <c r="C16" s="4" t="inlineStr">
        <is>
          <t>Vendido</t>
        </is>
      </c>
      <c r="D16" s="4" t="inlineStr">
        <is>
          <t>3</t>
        </is>
      </c>
      <c r="E16" s="5" t="inlineStr">
        <is>
          <t>9.900,00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=HYPERLINK("https://rossileiloes.com.br/lote/detalhe/80408", "007")</f>
      </c>
      <c r="B17" s="4" t="s">
        <f>=HYPERLINK("https://rossileiloes.com.br/lote/detalhe/80408", "[ VÍDEO ]  Bicicleta Monark Monareta Aro 2., Raridade da década de 1970. Relíquia p/ colecionadores.")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600,00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=HYPERLINK("https://rossileiloes.com.br/lote/detalhe/80370", "008")</f>
      </c>
      <c r="B18" s="4" t="s">
        <f>=HYPERLINK("https://rossileiloes.com.br/lote/detalhe/80370", "100 GARRAFAS DE CACHAÇA SABORES VARIADOS - 700ml CADA GARRAFA")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=HYPERLINK("https://rossileiloes.com.br/lote/detalhe/80373", "009")</f>
      </c>
      <c r="B19" s="4" t="s">
        <f>=HYPERLINK("https://rossileiloes.com.br/lote/detalhe/80373", " Monareta Olé 70 Primeira GeraçãoAro 20, Relíquia Totalmente Original,  década de 1970 p/ Colecionadores")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650,00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=HYPERLINK("https://rossileiloes.com.br/lote/detalhe/80353", "010")</f>
      </c>
      <c r="B20" s="4" t="s">
        <f>=HYPERLINK("https://rossileiloes.com.br/lote/detalhe/80353", "[ VÍDEO ] LOTE C/ 10 UNIDADES DE CANTIL DE BOLSO EM INOX. 240 ml CHEIOS DE VODKA. VÁRIOS MODELOS. PRODUTO ORIGINAL (SEM USO E COM AS CAIXAS INDIVIDUAIS)")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=HYPERLINK("https://rossileiloes.com.br/lote/detalhe/80832", "011")</f>
      </c>
      <c r="B21" s="4" t="s">
        <f>=HYPERLINK("https://rossileiloes.com.br/lote/detalhe/80832", "[ VÍDEOS ] LOTE C / APROX. 80 MESAS E 01 BALCÃO DE ATENDIMENTO. MESAS DA DÉCADA DE 1960 / 1970 e 1980 EM MADEIRA DE LEI E METÁLICAS. DIVERSOS TAMANHOS E MODELOS, RARIDADES.")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=HYPERLINK("https://rossileiloes.com.br/lote/detalhe/80839", "012")</f>
      </c>
      <c r="B22" s="4" t="s">
        <f>=HYPERLINK("https://rossileiloes.com.br/lote/detalhe/80839", "BICICLETA DOBRÁVEL ARO 20. TODA EM ALUMÍNIO RESISTENTE. SUPER, LEVE. ACOMPANHA A BOLSA.")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400,00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=HYPERLINK("https://rossileiloes.com.br/lote/detalhe/80836", "013")</f>
      </c>
      <c r="B23" s="4" t="s">
        <f>=HYPERLINK("https://rossileiloes.com.br/lote/detalhe/80836", "YAMAHA SUPER TENERE 1200cc . ANO 2012. COMPLETA. COM DIVERSOS ACESSÓRIOS ORIGINAIS, DOCUMENTAÇÃO: IPVA E LICENCIAMENTO 2021 PAGO. PLACA MERCOSUL, REVISADA RECENTEMENTE. (Em Funcionamento).")</f>
      </c>
      <c r="C23" s="4" t="inlineStr">
        <is>
          <t>Vendido</t>
        </is>
      </c>
      <c r="D23" s="4" t="inlineStr">
        <is>
          <t>62</t>
        </is>
      </c>
      <c r="E23" s="5" t="inlineStr">
        <is>
          <t>30.150,00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=HYPERLINK("https://rossileiloes.com.br/lote/detalhe/80348", "014")</f>
      </c>
      <c r="B24" s="4" t="s">
        <f>=HYPERLINK("https://rossileiloes.com.br/lote/detalhe/80348", " Bicicleta Antiga Monareta Aro 20, freio de pé, RELÍQUIA para Colecionadores.")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550,00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=HYPERLINK("https://rossileiloes.com.br/lote/detalhe/80326", "015")</f>
      </c>
      <c r="B25" s="4" t="s">
        <f>=HYPERLINK("https://rossileiloes.com.br/lote/detalhe/80326", " Motor Honda a Gasolina  4 Tempos GX 35. Para uso Diversos como: Estacionário, Bomba d'água, Gerador, Embarcações, Engenho, Roçadeiras, Régua Vibratória, Motopoda. Entre outras funções.")</f>
      </c>
      <c r="C25" s="4" t="inlineStr">
        <is>
          <t>Vendido</t>
        </is>
      </c>
      <c r="D25" s="4" t="inlineStr">
        <is>
          <t>1</t>
        </is>
      </c>
      <c r="E25" s="5" t="inlineStr">
        <is>
          <t>490,00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=HYPERLINK("https://rossileiloes.com.br/lote/detalhe/80372", "016")</f>
      </c>
      <c r="B26" s="4" t="s">
        <f>=HYPERLINK("https://rossileiloes.com.br/lote/detalhe/80372", " Monareta Aro 20, Relíquia década de 1970 p/ Colecionadores")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500,00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=HYPERLINK("https://rossileiloes.com.br/lote/detalhe/80857", "017")</f>
      </c>
      <c r="B27" s="4" t="s">
        <f>=HYPERLINK("https://rossileiloes.com.br/lote/detalhe/80857", "Bicicleta Monark BMX Pantera. Freio Tambor. Aro 20. Relíquia da década de 1980 p/ Colecionadores.")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300,00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=HYPERLINK("https://rossileiloes.com.br/lote/detalhe/80834", "018")</f>
      </c>
      <c r="B28" s="4" t="s">
        <f>=HYPERLINK("https://rossileiloes.com.br/lote/detalhe/80834", "[ VÍDEO ] BALEIRO E RÁDIO ANTIGO: 01 BALEIRO GIRATÓRIO DE VIDRO E ALUMÍNIO TOTALMENTE ORIGINAL E 01 RÁDIO TOSHIBA  AM/FM E TOCA FITAS TOTALMENTE ORIGINAL.")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=HYPERLINK("https://rossileiloes.com.br/lote/detalhe/80374", "019")</f>
      </c>
      <c r="B29" s="4" t="s">
        <f>=HYPERLINK("https://rossileiloes.com.br/lote/detalhe/80374", "Monareta Copa Aro 20, Relíquia e C/ Diversos acessórios de época, raridade da década de 1970 p/ Colecionadores")</f>
      </c>
      <c r="C29" s="4" t="inlineStr">
        <is>
          <t>Vendido</t>
        </is>
      </c>
      <c r="D29" s="4" t="inlineStr">
        <is>
          <t>8</t>
        </is>
      </c>
      <c r="E29" s="5" t="inlineStr">
        <is>
          <t>800,00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=HYPERLINK("https://rossileiloes.com.br/lote/detalhe/80835", "020")</f>
      </c>
      <c r="B30" s="4" t="s">
        <f>=HYPERLINK("https://rossileiloes.com.br/lote/detalhe/80835", "Motocicleta Royal Enfield Clássic 500cc. Ano 2017. Com acessórios. Totalmente Original. Único Dono. Aprox. 3.000 km. Documentação: IPVA e Licenciamento 2021 Pagos. Revisada. (Em funcionamento).")</f>
      </c>
      <c r="C30" s="4" t="inlineStr">
        <is>
          <t>Vendido</t>
        </is>
      </c>
      <c r="D30" s="4" t="inlineStr">
        <is>
          <t>28</t>
        </is>
      </c>
      <c r="E30" s="5" t="inlineStr">
        <is>
          <t>15.500,00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=HYPERLINK("https://rossileiloes.com.br/lote/detalhe/80389", "021")</f>
      </c>
      <c r="B31" s="4" t="s">
        <f>=HYPERLINK("https://rossileiloes.com.br/lote/detalhe/80389", "Motor Original de Walk Machine a Gasolina 2 Tempos. Raridade. Em funcionamento")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=HYPERLINK("https://rossileiloes.com.br/lote/detalhe/80395", "022")</f>
      </c>
      <c r="B32" s="4" t="s">
        <f>=HYPERLINK("https://rossileiloes.com.br/lote/detalhe/80395", "MONARK MONARETA GEMINI, ARO 20 PRIMEIRO MODELO DA MONARETA. INSPIRADA NO PROJETO GEMINI DA NASA DOS U.S.A, POR ISSO TEM O DISPOSITIVO DE ENGATE COM ESSE NOME. TOTALMENTE RESTAURADA. RELÍQUIA P/ COLECIONADORES.")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650,00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=HYPERLINK("https://rossileiloes.com.br/lote/detalhe/80368", "023")</f>
      </c>
      <c r="B33" s="4" t="s">
        <f>=HYPERLINK("https://rossileiloes.com.br/lote/detalhe/80368", "100 GARRAFAS DE CACHAÇA SABORES VARIADOS - 700ml CADA GARRAFA")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=HYPERLINK("https://rossileiloes.com.br/lote/detalhe/80328", "024")</f>
      </c>
      <c r="B34" s="4" t="s">
        <f>=HYPERLINK("https://rossileiloes.com.br/lote/detalhe/80328", " Motor Honda a Gasolina  4 Tempos GX 35. Para uso Diversos como: Estacionário, Bomba d'água, Gerador, Embarcações, Engenho, Roçadeiras, Régua Vibratória, Motopoda. Entre outras funções.")</f>
      </c>
      <c r="C34" s="4" t="inlineStr">
        <is>
          <t>Vendido</t>
        </is>
      </c>
      <c r="D34" s="4" t="inlineStr">
        <is>
          <t>1</t>
        </is>
      </c>
      <c r="E34" s="5" t="inlineStr">
        <is>
          <t>490,00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=HYPERLINK("https://rossileiloes.com.br/lote/detalhe/80382", "025")</f>
      </c>
      <c r="B35" s="4" t="s">
        <f>=HYPERLINK("https://rossileiloes.com.br/lote/detalhe/80382", "Monark Monareta Fantástica de 1974 aro 20,  C/ Celetor de 03 Marchas no Cubo Traseiro, C/ Diversos Acessórios de Época, Antiga  Relíquia p/ Colecionadores")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800,00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=HYPERLINK("https://rossileiloes.com.br/lote/detalhe/80231", "026")</f>
      </c>
      <c r="B36" s="4" t="s">
        <f>=HYPERLINK("https://rossileiloes.com.br/lote/detalhe/80231", " LOTE C/ 30 GARRAFAS DE CACHAÇA AMARELINHA. 720ml CADA, ENVELHECIDAS DIRETO DE BARRIS DE CARVALHO.")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=HYPERLINK("https://rossileiloes.com.br/lote/detalhe/80831", "027")</f>
      </c>
      <c r="B37" s="4" t="s">
        <f>=HYPERLINK("https://rossileiloes.com.br/lote/detalhe/80831", "Bicicleta Monark Barra Circular Antiga da Década de 1980. Único Dono. Totalmente Original. Relíquia para colecionadores.")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300,00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=HYPERLINK("https://rossileiloes.com.br/lote/detalhe/80399", "028")</f>
      </c>
      <c r="B38" s="4" t="s">
        <f>=HYPERLINK("https://rossileiloes.com.br/lote/detalhe/80399", "Bicicleta Gorike alemã da década de 1950. Pintura original. Relíquia p/ Colecionadores.")</f>
      </c>
      <c r="C38" s="4" t="inlineStr">
        <is>
          <t>Vendido</t>
        </is>
      </c>
      <c r="D38" s="4" t="inlineStr">
        <is>
          <t>10</t>
        </is>
      </c>
      <c r="E38" s="5" t="inlineStr">
        <is>
          <t>700,00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=HYPERLINK("https://rossileiloes.com.br/lote/detalhe/80369", "029")</f>
      </c>
      <c r="B39" s="4" t="s">
        <f>=HYPERLINK("https://rossileiloes.com.br/lote/detalhe/80369", "100 GARRAFAS DE CACHAÇA SABORES VARIADOS - 700ml CADA GARRAFA")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=HYPERLINK("https://rossileiloes.com.br/lote/detalhe/80391", "030")</f>
      </c>
      <c r="B40" s="4" t="s">
        <f>=HYPERLINK("https://rossileiloes.com.br/lote/detalhe/80391", "Lote contendo 01 Glenfiddich Pure Malt Scotch Whisky. 1 Litro  Lacrado e Original")</f>
      </c>
      <c r="C40" s="4" t="inlineStr">
        <is>
          <t>Vendido</t>
        </is>
      </c>
      <c r="D40" s="4" t="inlineStr">
        <is>
          <t>2</t>
        </is>
      </c>
      <c r="E40" s="5" t="inlineStr">
        <is>
          <t>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=HYPERLINK("https://rossileiloes.com.br/lote/detalhe/80363", "031")</f>
      </c>
      <c r="B41" s="4" t="s">
        <f>=HYPERLINK("https://rossileiloes.com.br/lote/detalhe/80363", " Monark Fofita  Totalmente Original aro 10, Relíquia p/ Colecionadores ou Restauração.( Até os Pneus são Pirelli originais)")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=HYPERLINK("https://rossileiloes.com.br/lote/detalhe/80261", "032")</f>
      </c>
      <c r="B42" s="4" t="s">
        <f>=HYPERLINK("https://rossileiloes.com.br/lote/detalhe/80261", " 30 GARRAFAS DE CACHAÇA SABOR UMBURANA - 700ml CADA GARRAFA")</f>
      </c>
      <c r="C42" s="4" t="inlineStr">
        <is>
          <t>Vendido</t>
        </is>
      </c>
      <c r="D42" s="4" t="inlineStr">
        <is>
          <t>1</t>
        </is>
      </c>
      <c r="E42" s="5" t="inlineStr">
        <is>
          <t>250,00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=HYPERLINK("https://rossileiloes.com.br/lote/detalhe/80226", "033")</f>
      </c>
      <c r="B43" s="4" t="s">
        <f>=HYPERLINK("https://rossileiloes.com.br/lote/detalhe/80226", "KIT COLEÇÃO C/ 30 MINI GARRAFAS SUVENIR. 60ml CADA, SENDO CACHAÇA/ VODKA / BLEND/ LICORES/ COQUETEL E OUTROS. CERCA DE 30 SABORES DIFERENTES. GARRAFAS DE VIDRO, TAMPA DE ALUMÍNIO, BEBIDAS ORIGINAIS.")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190,00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=HYPERLINK("https://rossileiloes.com.br/lote/detalhe/80393", "034")</f>
      </c>
      <c r="B44" s="4" t="s">
        <f>=HYPERLINK("https://rossileiloes.com.br/lote/detalhe/80393", " Monark BMX Pantera Carrera de 1982, Aro 20,  freio a Tambor , Relíquia p/ Colecionadores.")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550,00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=HYPERLINK("https://rossileiloes.com.br/lote/detalhe/80236", "035")</f>
      </c>
      <c r="B45" s="4" t="s">
        <f>=HYPERLINK("https://rossileiloes.com.br/lote/detalhe/80236", " LOTE C/ 30 GARRAFAS DE COQUETEL DE MARACUJÁ 96. (13,5 GL)")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=HYPERLINK("https://rossileiloes.com.br/lote/detalhe/80400", "036")</f>
      </c>
      <c r="B46" s="4" t="s">
        <f>=HYPERLINK("https://rossileiloes.com.br/lote/detalhe/80400", " Bicicleta Monark Monareta Mirim série Brasil Ouro 73 c/ Banco Banana de Época, Relíquia p/ Colecionadores.")</f>
      </c>
      <c r="C46" s="4" t="inlineStr">
        <is>
          <t>Não vendido</t>
        </is>
      </c>
      <c r="D46" s="4" t="inlineStr">
        <is>
          <t>7</t>
        </is>
      </c>
      <c r="E46" s="5" t="inlineStr">
        <is>
          <t>550,00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=HYPERLINK("https://rossileiloes.com.br/lote/detalhe/80390", "037")</f>
      </c>
      <c r="B47" s="4" t="s">
        <f>=HYPERLINK("https://rossileiloes.com.br/lote/detalhe/80390", "FRENTE ORIGINAL DE VW KOMBI CORUJINHA. PARA ENFEITE DE PAREDE OU AMBIENTES. RELÍQUIA.  PINTURA AUTOMOTIVA EM P.U.")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990,00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=HYPERLINK("https://rossileiloes.com.br/lote/detalhe/80276", "038")</f>
      </c>
      <c r="B48" s="4" t="s">
        <f>=HYPERLINK("https://rossileiloes.com.br/lote/detalhe/80276", " LOTE C/ 30 GARRAFAS DE CACHAÇA AMARELINHA. 720ml CADA, ENVELHECIDAS DIRETO DE BARRIS DE CARVALHO.")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=HYPERLINK("https://rossileiloes.com.br/lote/detalhe/80358", "039")</f>
      </c>
      <c r="B49" s="4" t="s">
        <f>=HYPERLINK("https://rossileiloes.com.br/lote/detalhe/80358", " Lote c/ Diversas Ferramentas de precisão de Vários modelos e medidas. (Sem uso)")</f>
      </c>
      <c r="C49" s="4" t="inlineStr">
        <is>
          <t>Vendido</t>
        </is>
      </c>
      <c r="D49" s="4" t="inlineStr">
        <is>
          <t>1</t>
        </is>
      </c>
      <c r="E49" s="5" t="inlineStr">
        <is>
          <t>100,00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=HYPERLINK("https://rossileiloes.com.br/lote/detalhe/80833", "040")</f>
      </c>
      <c r="B50" s="4" t="s">
        <f>=HYPERLINK("https://rossileiloes.com.br/lote/detalhe/80833", " Bicicleta Monark Monareta Aro 20. Década de 1970. Relíquia p/ Colecionadores.")</f>
      </c>
      <c r="C50" s="4" t="inlineStr">
        <is>
          <t>Vendido</t>
        </is>
      </c>
      <c r="D50" s="4" t="inlineStr">
        <is>
          <t>3</t>
        </is>
      </c>
      <c r="E50" s="5" t="inlineStr">
        <is>
          <t>750,00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=HYPERLINK("https://rossileiloes.com.br/lote/detalhe/80179", "041")</f>
      </c>
      <c r="B51" s="4" t="s">
        <f>=HYPERLINK("https://rossileiloes.com.br/lote/detalhe/80179", " 30 GARRAFAS DE VINHO ROSADO. SAFRA DELVIGO. LEGÍTIMO DE SANTA CATARINA")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=HYPERLINK("https://rossileiloes.com.br/lote/detalhe/80360", "042")</f>
      </c>
      <c r="B52" s="4" t="s">
        <f>=HYPERLINK("https://rossileiloes.com.br/lote/detalhe/80360", "APROX. 37 UN  DE MOEDAS/ DINHEIRO ANTIGO (ver especificações)")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=HYPERLINK("https://rossileiloes.com.br/lote/detalhe/80378", "043")</f>
      </c>
      <c r="B53" s="4" t="s">
        <f>=HYPERLINK("https://rossileiloes.com.br/lote/detalhe/80378", " BICICLETA ORIGINAL. POUCO USO.")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=HYPERLINK("https://rossileiloes.com.br/lote/detalhe/80282", "044")</f>
      </c>
      <c r="B54" s="4" t="s">
        <f>=HYPERLINK("https://rossileiloes.com.br/lote/detalhe/80282", " 30 GARRAFAS DE CACHAÇA SABOR COQUNHO MEL - 700ml CADA GARRAFA")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=HYPERLINK("https://rossileiloes.com.br/lote/detalhe/80398", "045")</f>
      </c>
      <c r="B55" s="4" t="s">
        <f>=HYPERLINK("https://rossileiloes.com.br/lote/detalhe/80398", " Bicicleta Antiga Pepita, Relíquia p/ Colecionadores, ( no estado).")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=HYPERLINK("https://rossileiloes.com.br/lote/detalhe/80304", "046")</f>
      </c>
      <c r="B56" s="4" t="s">
        <f>=HYPERLINK("https://rossileiloes.com.br/lote/detalhe/80304", " 30 GARRAFAS DE CACHAÇA SABOR AMARULA - 700ml CADA GARRAFA")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=HYPERLINK("https://rossileiloes.com.br/lote/detalhe/80173", "047")</f>
      </c>
      <c r="B57" s="4" t="s">
        <f>=HYPERLINK("https://rossileiloes.com.br/lote/detalhe/80173", "30 GARRAFAS DE CACHAÇA SABOR LIMÃO, 700ml CADA GARRAFA")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=HYPERLINK("https://rossileiloes.com.br/lote/detalhe/80837", "048")</f>
      </c>
      <c r="B58" s="4" t="s">
        <f>=HYPERLINK("https://rossileiloes.com.br/lote/detalhe/80837", " RESERVATÓRIO CAP. 2O LITROS. TOTALMENTE EM INOX,.RÉPLICA DE TANQUE DE ARMAZENAMENTO PARA CACHAÇA, VODKA, VINHO, WHISKY, SUCO, ÁGUA OU OUTRAS BEBIDAS. REGULAGEM DE ALTURA. TORNEIRA E ESCADA COM PARA PEITO, FEITA EM INOX")</f>
      </c>
      <c r="C58" s="4" t="inlineStr">
        <is>
          <t>Vendido</t>
        </is>
      </c>
      <c r="D58" s="4" t="inlineStr">
        <is>
          <t>10</t>
        </is>
      </c>
      <c r="E58" s="5" t="inlineStr">
        <is>
          <t>700,00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=HYPERLINK("https://rossileiloes.com.br/lote/detalhe/80364", "049")</f>
      </c>
      <c r="B59" s="4" t="s">
        <f>=HYPERLINK("https://rossileiloes.com.br/lote/detalhe/80364", " Caloi Cross aro 20 Década de 1980 Relíquia para Colecionadores( No estado)")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=HYPERLINK("https://rossileiloes.com.br/lote/detalhe/80242", "050")</f>
      </c>
      <c r="B60" s="4" t="s">
        <f>=HYPERLINK("https://rossileiloes.com.br/lote/detalhe/80242", " LOTE C/ 30 GARRAFAS DE COQUETEL DE PÊSSEGO. 720ml CADA.")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=HYPERLINK("https://rossileiloes.com.br/lote/detalhe/80401", "052")</f>
      </c>
      <c r="B61" s="4" t="s">
        <f>=HYPERLINK("https://rossileiloes.com.br/lote/detalhe/80401", "Projeto de Caloi Cross Extra Nylon Aro 20 Quadro Seta, Rodas  Nylon Aro 20 e Jogo de Adesivos importados do E.U.A.")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400,00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=HYPERLINK("https://rossileiloes.com.br/lote/detalhe/80300", "053")</f>
      </c>
      <c r="B62" s="4" t="s">
        <f>=HYPERLINK("https://rossileiloes.com.br/lote/detalhe/80300", " 30 GARRAFAS DE CACHAÇA SABOR UMBURANA COM MEL - 700ml CADA GARRAFA")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=HYPERLINK("https://rossileiloes.com.br/lote/detalhe/80224", "054")</f>
      </c>
      <c r="B63" s="4" t="s">
        <f>=HYPERLINK("https://rossileiloes.com.br/lote/detalhe/80224", "10 GARRAFÕES DE 4,5 LITROS CADA DE CACHAÇA PRATA ENVELHECIDA EM BARRIL DE MADEIRA")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=HYPERLINK("https://rossileiloes.com.br/lote/detalhe/80397", "055")</f>
      </c>
      <c r="B64" s="4" t="s">
        <f>=HYPERLINK("https://rossileiloes.com.br/lote/detalhe/80397", " Monark BMX Pantera de 1982, Aro 20,  freio a Tambor , Relíquia p/ Colecionadores.")</f>
      </c>
      <c r="C64" s="4" t="inlineStr">
        <is>
          <t>Não vendido</t>
        </is>
      </c>
      <c r="D64" s="4" t="inlineStr">
        <is>
          <t>2</t>
        </is>
      </c>
      <c r="E64" s="5" t="inlineStr">
        <is>
          <t>350,00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=HYPERLINK("https://rossileiloes.com.br/lote/detalhe/80232", "056")</f>
      </c>
      <c r="B65" s="4" t="s">
        <f>=HYPERLINK("https://rossileiloes.com.br/lote/detalhe/80232", " LOTE C/ 30 GARRAFAS DE CACHAÇA AMARELINHA. 720ml CADA, ENVELHECIDAS DIRETO DE BARRIS DE CARVALHO.")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=HYPERLINK("https://rossileiloes.com.br/lote/detalhe/80230", "057")</f>
      </c>
      <c r="B66" s="4" t="s">
        <f>=HYPERLINK("https://rossileiloes.com.br/lote/detalhe/80230", " LOTE C/ 30 GARRAFAS DE CACHAÇA PRATA. 720ml CADA, ENVELHECIDAS NO BARRIL DE MADEIRA")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=HYPERLINK("https://rossileiloes.com.br/lote/detalhe/80365", "058")</f>
      </c>
      <c r="B67" s="4" t="s">
        <f>=HYPERLINK("https://rossileiloes.com.br/lote/detalhe/80365", " Caloi Ceci aro 26, Relíquia da p/ Colecionadores ( no Estado)")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=HYPERLINK("https://rossileiloes.com.br/lote/detalhe/80233", "059")</f>
      </c>
      <c r="B68" s="4" t="s">
        <f>=HYPERLINK("https://rossileiloes.com.br/lote/detalhe/80233", " 30 GARRAFAS DE CACHAÇA AMARELINHA DE ALAMBIQUE, ARMAZENADAS E ENVELHECIDAS EM BARRIL DE CARVALHO, 700ml CADA GARRAFA")</f>
      </c>
      <c r="C68" s="4" t="inlineStr">
        <is>
          <t>Vendido</t>
        </is>
      </c>
      <c r="D68" s="4" t="inlineStr">
        <is>
          <t>2</t>
        </is>
      </c>
      <c r="E68" s="5" t="inlineStr">
        <is>
          <t>300,00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=HYPERLINK("https://rossileiloes.com.br/lote/detalhe/80371", "061")</f>
      </c>
      <c r="B69" s="4" t="s">
        <f>=HYPERLINK("https://rossileiloes.com.br/lote/detalhe/80371", "Monareta Kroos II Aro 20. Relíquia 100% Original, década de 1970 p/ Colecionadores. (Até pneus são originais)")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600,00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=HYPERLINK("https://rossileiloes.com.br/lote/detalhe/80330", "062")</f>
      </c>
      <c r="B70" s="4" t="s">
        <f>=HYPERLINK("https://rossileiloes.com.br/lote/detalhe/80330", " Motor Honda a Gasolina  4 Tempos GX 35. Para uso Diversos como: Estacionário, Bomba d'água, Gerador, Embarcações, Engenho, Roçadeiras, Régua Vibratória, Motopoda. Entre outras funções.")</f>
      </c>
      <c r="C70" s="4" t="inlineStr">
        <is>
          <t>Vendido</t>
        </is>
      </c>
      <c r="D70" s="4" t="inlineStr">
        <is>
          <t>2</t>
        </is>
      </c>
      <c r="E70" s="5" t="inlineStr">
        <is>
          <t>540,00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=HYPERLINK("https://rossileiloes.com.br/lote/detalhe/80269", "063")</f>
      </c>
      <c r="B71" s="4" t="s">
        <f>=HYPERLINK("https://rossileiloes.com.br/lote/detalhe/80269", " LOTE C/ 30 GARRAFAS DE CACHAÇA PRATA. 720ml CADA, ENVELHECIDAS NO BARRIL DE MADEIRA")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=HYPERLINK("https://rossileiloes.com.br/lote/detalhe/80362", "064")</f>
      </c>
      <c r="B72" s="4" t="s">
        <f>=HYPERLINK("https://rossileiloes.com.br/lote/detalhe/80362", " Caloi Cross Nylon aro 16 Totalmente Original, Relíquia para Colecionadores")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=HYPERLINK("https://rossileiloes.com.br/lote/detalhe/80409", "065")</f>
      </c>
      <c r="B73" s="4" t="s">
        <f>=HYPERLINK("https://rossileiloes.com.br/lote/detalhe/80409", "BRINQUEDO ANTIGO: BOI DE BALANÇO, RARIDADE, RELÍQUIA  PARA COLECIONADORES")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=HYPERLINK("https://rossileiloes.com.br/lote/detalhe/80316", "066")</f>
      </c>
      <c r="B74" s="4" t="s">
        <f>=HYPERLINK("https://rossileiloes.com.br/lote/detalhe/80316", " LOTE COM APROX. 100 UNIDADES DE SPINNERS , DIVERSOS MODELOS E CORES. (sem uso, nas caixas) [ Confira o Vídeo ]")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150,00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=HYPERLINK("https://rossileiloes.com.br/lote/detalhe/80377", "067")</f>
      </c>
      <c r="B75" s="4" t="s">
        <f>=HYPERLINK("https://rossileiloes.com.br/lote/detalhe/80377", " BICICLETA ORIGINAL, CÂMBIO DUPLO DE MARCHA")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=HYPERLINK("https://rossileiloes.com.br/lote/detalhe/80352", "068")</f>
      </c>
      <c r="B76" s="4" t="s">
        <f>=HYPERLINK("https://rossileiloes.com.br/lote/detalhe/80352", "LOTE C/ 10 UNIDADES DE CANTIL DE BOLSO EM INOX. 240 ml CHEIOS DE VODKA. VÁRIOS MODELOS. PRODUTO ORIGINAL (SEM USO E COM AS CAIXAS INDIVIDUAIS)")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=HYPERLINK("https://rossileiloes.com.br/lote/detalhe/80376", "070")</f>
      </c>
      <c r="B77" s="4" t="s">
        <f>=HYPERLINK("https://rossileiloes.com.br/lote/detalhe/80376", " Caloi Ceci Totalmente Original aro 26, Relíquia da p/ Colecionadores ( no estado)")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=HYPERLINK("https://rossileiloes.com.br/lote/detalhe/80202", "075")</f>
      </c>
      <c r="B78" s="4" t="s">
        <f>=HYPERLINK("https://rossileiloes.com.br/lote/detalhe/80202", "LOTE COM: 30 GARRAFAS DE CACHAÇA DE BANANA.")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=HYPERLINK("https://rossileiloes.com.br/lote/detalhe/80379", "076")</f>
      </c>
      <c r="B79" s="4" t="s">
        <f>=HYPERLINK("https://rossileiloes.com.br/lote/detalhe/80379", " Caloi Ceci Totalmente Original aro 26, Relíquia da p/ Colecionadores ( no estado)")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=HYPERLINK("https://rossileiloes.com.br/lote/detalhe/80307", "079")</f>
      </c>
      <c r="B80" s="4" t="s">
        <f>=HYPERLINK("https://rossileiloes.com.br/lote/detalhe/80307", "30 GARRAFAS DE CACHAÇA SABOR COQUINHO COM MEL")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=HYPERLINK("https://rossileiloes.com.br/lote/detalhe/80380", "081")</f>
      </c>
      <c r="B81" s="4" t="s">
        <f>=HYPERLINK("https://rossileiloes.com.br/lote/detalhe/80380", " Monark Tropical Feminina Década de 1970 aro 26, Freio de De Pé ,Antiga  Relíquia p/ Colecionadores ( No estado)")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=HYPERLINK("https://rossileiloes.com.br/lote/detalhe/80213", "082")</f>
      </c>
      <c r="B82" s="4" t="s">
        <f>=HYPERLINK("https://rossileiloes.com.br/lote/detalhe/80213", "30 GARRAFAS DE CACHAÇA COQUETEL GREEN HORTELÃ C/ ANIS")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=HYPERLINK("https://rossileiloes.com.br/lote/detalhe/80315", "083")</f>
      </c>
      <c r="B83" s="4" t="s">
        <f>=HYPERLINK("https://rossileiloes.com.br/lote/detalhe/80315", " LOTE COM APROX. 300 UNIDADES DE SPINNERS , DIVERSOS MODELOS E CORES. (sem uso, nas caixas) [ Confira o Vídeo ]")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450,00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=HYPERLINK("https://rossileiloes.com.br/lote/detalhe/80205", "085")</f>
      </c>
      <c r="B84" s="4" t="s">
        <f>=HYPERLINK("https://rossileiloes.com.br/lote/detalhe/80205", "30 GARRAFAS DE CACHAÇA BLUE")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=HYPERLINK("https://rossileiloes.com.br/lote/detalhe/80381", "087")</f>
      </c>
      <c r="B85" s="4" t="s">
        <f>=HYPERLINK("https://rossileiloes.com.br/lote/detalhe/80381", " BICICLETA CALOI FORMULA C, ARO 20 , ANTIGA DÉCADA DE 1970, RARIDADE PARA COLECIONADORES.")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700,00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=HYPERLINK("https://rossileiloes.com.br/lote/detalhe/80221", "088")</f>
      </c>
      <c r="B86" s="4" t="s">
        <f>=HYPERLINK("https://rossileiloes.com.br/lote/detalhe/80221", "03 GARRAFÕES DE 4,5 LITROS CADA DE CACHAÇA PRATA ENVELHECIDA EM BARRIL DE MADEIRA")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120,00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=HYPERLINK("https://rossileiloes.com.br/lote/detalhe/80350", "089")</f>
      </c>
      <c r="B87" s="4" t="s">
        <f>=HYPERLINK("https://rossileiloes.com.br/lote/detalhe/80350", "01 Impressora Fiscal Térmica Bematech e 01 Rádio Automotivo toca CD / AM/ FM Toyota. Original.")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=HYPERLINK("https://rossileiloes.com.br/lote/detalhe/80251", "091")</f>
      </c>
      <c r="B88" s="4" t="s">
        <f>=HYPERLINK("https://rossileiloes.com.br/lote/detalhe/80251", "30 GARRAFAS DE CACHAÇA CARVALHO OURO")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=HYPERLINK("https://rossileiloes.com.br/lote/detalhe/80334", "092")</f>
      </c>
      <c r="B89" s="4" t="s">
        <f>=HYPERLINK("https://rossileiloes.com.br/lote/detalhe/80334", " LOTE C/ DIVERSOS FRASCOS DE GEL MARCA PHILIPS P/ LIMPEZA DE TELAS DE LED OU CELULARES.")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=HYPERLINK("https://rossileiloes.com.br/lote/detalhe/80386", "093")</f>
      </c>
      <c r="B90" s="4" t="s">
        <f>=HYPERLINK("https://rossileiloes.com.br/lote/detalhe/80386", " Monark Brisa Totalmente Original aro 26, Década de 1980 Relíquia da p/ Colecionadores")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=HYPERLINK("https://rossileiloes.com.br/lote/detalhe/80209", "094")</f>
      </c>
      <c r="B91" s="4" t="s">
        <f>=HYPERLINK("https://rossileiloes.com.br/lote/detalhe/80209", "30 GARRAFAS DE VODKA 96, 1000ml CADA GARRAFA")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=HYPERLINK("https://rossileiloes.com.br/lote/detalhe/80333", "095")</f>
      </c>
      <c r="B92" s="4" t="s">
        <f>=HYPERLINK("https://rossileiloes.com.br/lote/detalhe/80333", " APROX. 600 PROJETEIS P/ PISTOLA DE PREGAR, MARCENARIA , CALIBRE DESCRITO NAS CAIXAS.( Sem uso).")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80,00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=HYPERLINK("https://rossileiloes.com.br/lote/detalhe/80210", "097")</f>
      </c>
      <c r="B93" s="4" t="s">
        <f>=HYPERLINK("https://rossileiloes.com.br/lote/detalhe/80210", "30 GARRAFAS DE CACHAÇA PRATA DA ROÇA")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=HYPERLINK("https://rossileiloes.com.br/lote/detalhe/80255", "098")</f>
      </c>
      <c r="B94" s="4" t="s">
        <f>=HYPERLINK("https://rossileiloes.com.br/lote/detalhe/80255", " LOTE C/ 06 APARELHOS CELULAR E 45  BATERIAS , DIVERSAS MARCAS E MODELOS.")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=HYPERLINK("https://rossileiloes.com.br/lote/detalhe/80387", "099")</f>
      </c>
      <c r="B95" s="4" t="s">
        <f>=HYPERLINK("https://rossileiloes.com.br/lote/detalhe/80387", " Monark Brisa Mirim  Década de 1980 aro 16, Relíquia p/ Colecionadores ( No estado)")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=HYPERLINK("https://rossileiloes.com.br/lote/detalhe/80215", "100")</f>
      </c>
      <c r="B96" s="4" t="s">
        <f>=HYPERLINK("https://rossileiloes.com.br/lote/detalhe/80215", "03 GARRAFÕES DE 4,5 LITROS CADA DE CACHAÇA AMARELINHA ENVELHECIDA EM BARRIL DE MADEIRA DE CARVALHO")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120,00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=HYPERLINK("https://rossileiloes.com.br/lote/detalhe/80384", "101")</f>
      </c>
      <c r="B97" s="4" t="s">
        <f>=HYPERLINK("https://rossileiloes.com.br/lote/detalhe/80384", " Bicicleta Houston Foxer Original, aro 26, Duplo Comando de marchas nas Manoplas. ( No estado).")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=HYPERLINK("https://rossileiloes.com.br/lote/detalhe/80193", "102")</f>
      </c>
      <c r="B98" s="4" t="s">
        <f>=HYPERLINK("https://rossileiloes.com.br/lote/detalhe/80193", "30 GARRAFAS DE CACHAÇA SABOR PEQUI, 700ml CADA GARRAFA")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=HYPERLINK("https://rossileiloes.com.br/lote/detalhe/80344", "103")</f>
      </c>
      <c r="B99" s="4" t="s">
        <f>=HYPERLINK("https://rossileiloes.com.br/lote/detalhe/80344", " 01- Catraca Eletrônica Digital Marca Telemática Codin Catraca 9000 Toda em Metal e inox ( no estado).")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=HYPERLINK("https://rossileiloes.com.br/lote/detalhe/80361", "104")</f>
      </c>
      <c r="B100" s="4" t="s">
        <f>=HYPERLINK("https://rossileiloes.com.br/lote/detalhe/80361", "Monareta 1983 aro 20, relíquia p/ Colecionadores (última série produzida) Nunca lavada.")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400,00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=HYPERLINK("https://rossileiloes.com.br/lote/detalhe/80271", "105")</f>
      </c>
      <c r="B101" s="4" t="s">
        <f>=HYPERLINK("https://rossileiloes.com.br/lote/detalhe/80271", " Lote contendo coleção 100 unidades  de Mini-Garrafas, de bebidas originais, diversos rótulos e sabores")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=HYPERLINK("https://rossileiloes.com.br/lote/detalhe/80349", "106")</f>
      </c>
      <c r="B102" s="4" t="s">
        <f>=HYPERLINK("https://rossileiloes.com.br/lote/detalhe/80349", " Lote c/ 27 Ferramentas de precisão, Marca Hugong , Limas Várias  medidas")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=HYPERLINK("https://rossileiloes.com.br/lote/detalhe/80206", "108")</f>
      </c>
      <c r="B103" s="4" t="s">
        <f>=HYPERLINK("https://rossileiloes.com.br/lote/detalhe/80206", "30 GARRAFAS DE CACHAÇA SABOR AMARULA, 700ml CADA GARRAFA")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=HYPERLINK("https://rossileiloes.com.br/lote/detalhe/80345", "109")</f>
      </c>
      <c r="B104" s="4" t="s">
        <f>=HYPERLINK("https://rossileiloes.com.br/lote/detalhe/80345", " 01- Catraca Eletrônica Digital Marca Telemática Sistemas Inteligentes  Bloqueio GB 300.Toda em Metal e Inox  ( no estado).")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=HYPERLINK("https://rossileiloes.com.br/lote/detalhe/80252", "111")</f>
      </c>
      <c r="B105" s="4" t="s">
        <f>=HYPERLINK("https://rossileiloes.com.br/lote/detalhe/80252", "30 GARRAFAS DE CACHAÇA CARVALHO OURO")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=HYPERLINK("https://rossileiloes.com.br/lote/detalhe/80351", "112")</f>
      </c>
      <c r="B106" s="4" t="s">
        <f>=HYPERLINK("https://rossileiloes.com.br/lote/detalhe/80351", "Painel Elétrico Profissional")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80,00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=HYPERLINK("https://rossileiloes.com.br/lote/detalhe/80212", "114")</f>
      </c>
      <c r="B107" s="4" t="s">
        <f>=HYPERLINK("https://rossileiloes.com.br/lote/detalhe/80212", "30 GARRAFAS DE CACHAÇA PRATA DA ROÇA")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=HYPERLINK("https://rossileiloes.com.br/lote/detalhe/80310", "115")</f>
      </c>
      <c r="B108" s="4" t="s">
        <f>=HYPERLINK("https://rossileiloes.com.br/lote/detalhe/80310", "[ VÍDEO ] KIT DE AUFORGES + SUPORTE COM CHAVE e CHAVE RESERVA P/ MOTOCICLETAS BIGTRAIL.")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800,00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=HYPERLINK("https://rossileiloes.com.br/lote/detalhe/80383", "116")</f>
      </c>
      <c r="B109" s="4" t="s">
        <f>=HYPERLINK("https://rossileiloes.com.br/lote/detalhe/80383", " Monark Monareta Década de 1980 aro 20, Relíquia p/ Colecionadores ( No estado)")</f>
      </c>
      <c r="C109" s="4" t="inlineStr">
        <is>
          <t>Não vendido</t>
        </is>
      </c>
      <c r="D109" s="4" t="inlineStr">
        <is>
          <t>1</t>
        </is>
      </c>
      <c r="E109" s="5" t="inlineStr">
        <is>
          <t>250,00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=HYPERLINK("https://rossileiloes.com.br/lote/detalhe/80219", "117")</f>
      </c>
      <c r="B110" s="4" t="s">
        <f>=HYPERLINK("https://rossileiloes.com.br/lote/detalhe/80219", "10 GARRAFÕES DE 4,5 LITROS CADA DE CACHAÇA AMARELINHA ENVELHECIDA EM BARRIL DE MADEIRA DE CARVALHO")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=HYPERLINK("https://rossileiloes.com.br/lote/detalhe/80339", "118")</f>
      </c>
      <c r="B111" s="4" t="s">
        <f>=HYPERLINK("https://rossileiloes.com.br/lote/detalhe/80339", " LOTE C/ APROX 60 BORRACHAS SANFONADAS PARA MOTOS E CICLOMOTORES ANTIGOS.( SEM USO).")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=HYPERLINK("https://rossileiloes.com.br/lote/detalhe/80385", "119")</f>
      </c>
      <c r="B112" s="4" t="s">
        <f>=HYPERLINK("https://rossileiloes.com.br/lote/detalhe/80385", " Monark Monareta Década de 1980 aro 20, Antiga  Relíquia p/ Colecionadores ( No estado)")</f>
      </c>
      <c r="C112" s="4" t="inlineStr">
        <is>
          <t>Não vendido</t>
        </is>
      </c>
      <c r="D112" s="4" t="inlineStr">
        <is>
          <t>1</t>
        </is>
      </c>
      <c r="E112" s="5" t="inlineStr">
        <is>
          <t>300,00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=HYPERLINK("https://rossileiloes.com.br/lote/detalhe/80257", "120")</f>
      </c>
      <c r="B113" s="4" t="s">
        <f>=HYPERLINK("https://rossileiloes.com.br/lote/detalhe/80257", " 30 GARRAFAS DE CACHAÇA SABOR COQUNHO MEL - 700ml CADA GARRAFA")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=HYPERLINK("https://rossileiloes.com.br/lote/detalhe/80346", "121")</f>
      </c>
      <c r="B114" s="4" t="s">
        <f>=HYPERLINK("https://rossileiloes.com.br/lote/detalhe/80346", " 01- Catraca Eletrônica Digital Marca Telemática Sistemas Inteligentes  Bloqueio PD 300.Toda em Metal  ( no estado).")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=HYPERLINK("https://rossileiloes.com.br/lote/detalhe/80366", "122")</f>
      </c>
      <c r="B115" s="4" t="s">
        <f>=HYPERLINK("https://rossileiloes.com.br/lote/detalhe/80366", " Monark BMX Pantera Freio Tambor  aro 20,  Relíquia da década de 1980 p/ Colecionadores")</f>
      </c>
      <c r="C115" s="4" t="inlineStr">
        <is>
          <t>Não vendido</t>
        </is>
      </c>
      <c r="D115" s="4" t="inlineStr">
        <is>
          <t>1</t>
        </is>
      </c>
      <c r="E115" s="5" t="inlineStr">
        <is>
          <t>250,00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=HYPERLINK("https://rossileiloes.com.br/lote/detalhe/80243", "123")</f>
      </c>
      <c r="B116" s="4" t="s">
        <f>=HYPERLINK("https://rossileiloes.com.br/lote/detalhe/80243", "30 GARRAFAS DE CACHAÇA COQUINHO - 700ml CADA GARRAFA")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=HYPERLINK("https://rossileiloes.com.br/lote/detalhe/80325", "124")</f>
      </c>
      <c r="B117" s="4" t="s">
        <f>=HYPERLINK("https://rossileiloes.com.br/lote/detalhe/80325", " Motor Honda a Gasolina  4 Tempos GX 35. Para uso Diversos como: Estacionário, Bomba d'água, Gerador, Embarcações, Engenho, Roçadeiras, Régua Vibratória, Motopoda. Entre outras funções.")</f>
      </c>
      <c r="C117" s="4" t="inlineStr">
        <is>
          <t>Vendido</t>
        </is>
      </c>
      <c r="D117" s="4" t="inlineStr">
        <is>
          <t>1</t>
        </is>
      </c>
      <c r="E117" s="5" t="inlineStr">
        <is>
          <t>490,00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=HYPERLINK("https://rossileiloes.com.br/lote/detalhe/80291", "126")</f>
      </c>
      <c r="B118" s="4" t="s">
        <f>=HYPERLINK("https://rossileiloes.com.br/lote/detalhe/80291", "300 GARRAFAS DE CACHAÇA SABORES VARIADOS - 700ml CADA GARRAFA")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2.500,00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=HYPERLINK("https://rossileiloes.com.br/lote/detalhe/80332", "127")</f>
      </c>
      <c r="B119" s="4" t="s">
        <f>=HYPERLINK("https://rossileiloes.com.br/lote/detalhe/80332", " LOTE C/ APROX. 160 LUVAS (Manoplas) e ALGUNS ACELERADORES ORIGINAIS DE ÉPOCA, DÉCADA DE 1980. (SEM USO). Necessidade apenas de limpeza.")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=HYPERLINK("https://rossileiloes.com.br/lote/detalhe/80294", "129")</f>
      </c>
      <c r="B120" s="4" t="s">
        <f>=HYPERLINK("https://rossileiloes.com.br/lote/detalhe/80294", " 30 GARRAFAS DE CACHAÇA SABOR PEQUI - 700ml CADA GARRAFA")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=HYPERLINK("https://rossileiloes.com.br/lote/detalhe/80342", "130")</f>
      </c>
      <c r="B121" s="4" t="s">
        <f>=HYPERLINK("https://rossileiloes.com.br/lote/detalhe/80342", " LOTE C/ 01 ESCAPAMENTO DE HONDA CB 400 ANTIGA ABAFADOR CENTRAL.( No estado).")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=HYPERLINK("https://rossileiloes.com.br/lote/detalhe/80354", "131")</f>
      </c>
      <c r="B122" s="4" t="s">
        <f>=HYPERLINK("https://rossileiloes.com.br/lote/detalhe/80354", "[ VÍDEO ] LOTE C/ 10 UNIDADES DE CANTIL DE BOLSO EM INOX. 240 ml CHEIOS DE VODKA. VÁRIOS MODELOS. PRODUTO ORIGINAL (SEM USO E COM AS CAIXAS INDIVIDUAIS)")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=HYPERLINK("https://rossileiloes.com.br/lote/detalhe/80388", "132")</f>
      </c>
      <c r="B123" s="4" t="s">
        <f>=HYPERLINK("https://rossileiloes.com.br/lote/detalhe/80388", "Caloi Ceci aro 26, Relíquia p/ Colecionadores")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=HYPERLINK("https://rossileiloes.com.br/lote/detalhe/80227", "133")</f>
      </c>
      <c r="B124" s="4" t="s">
        <f>=HYPERLINK("https://rossileiloes.com.br/lote/detalhe/80227", "KIT COLEÇÃO C/ 30 MINI GARRAFAS SUVENIR. 60ml CADA, SENDO CACHAÇA/ VODKA / BLEND/ LICORES/ COQUETEL E OUTROS. CERCA DE 30 SABORES DIFERENTES. GARRAFAS DE VIDRO, TAMPA DE ALUMÍNIO, BEBIDAS ORIGINAIS.")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190,00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=HYPERLINK("https://rossileiloes.com.br/lote/detalhe/80396", "134")</f>
      </c>
      <c r="B125" s="4" t="s">
        <f>=HYPERLINK("https://rossileiloes.com.br/lote/detalhe/80396", " Monark Monareta Aro 20,  Breque de Pé,  Relíquia p/ Colecionadores.")</f>
      </c>
      <c r="C125" s="4" t="inlineStr">
        <is>
          <t>Não vendido</t>
        </is>
      </c>
      <c r="D125" s="4" t="inlineStr">
        <is>
          <t>1</t>
        </is>
      </c>
      <c r="E125" s="5" t="inlineStr">
        <is>
          <t>300,00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=HYPERLINK("https://rossileiloes.com.br/lote/detalhe/80343", "135")</f>
      </c>
      <c r="B126" s="4" t="s">
        <f>=HYPERLINK("https://rossileiloes.com.br/lote/detalhe/80343", " Jogo de Cama Antigo em Madeira Nobre c/ 09 Gavetas , Colchão Nippomag Magnetizado Terapêutico Ortopédico e 01 Mesa de Centro de madeira Nobre e tampo de vidro.")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=HYPERLINK("https://rossileiloes.com.br/lote/detalhe/80268", "161")</f>
      </c>
      <c r="B127" s="4" t="s">
        <f>=HYPERLINK("https://rossileiloes.com.br/lote/detalhe/80268", " LOTE C/ 30 GARRAFAS DE CACHAÇA PRATA. 720ml CADA, ENVELHECIDAS NO BARRIL DE MADEIRA")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=HYPERLINK("https://rossileiloes.com.br/lote/detalhe/80394", "162")</f>
      </c>
      <c r="B128" s="4" t="s">
        <f>=HYPERLINK("https://rossileiloes.com.br/lote/detalhe/80394", " Monark BMX Pantera de 1982, Aro 20,  freio a Tambor , Relíquia p/ Colecionadores.")</f>
      </c>
      <c r="C128" s="4" t="inlineStr">
        <is>
          <t>Não vendido</t>
        </is>
      </c>
      <c r="D128" s="4" t="inlineStr">
        <is>
          <t>3</t>
        </is>
      </c>
      <c r="E128" s="5" t="inlineStr">
        <is>
          <t>550,00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=HYPERLINK("https://rossileiloes.com.br/lote/detalhe/80355", "163")</f>
      </c>
      <c r="B129" s="4" t="s">
        <f>=HYPERLINK("https://rossileiloes.com.br/lote/detalhe/80355", "[ VÍDEO ] LOTE C/ 10 UNIDADES DE CANTIL DE BOLSO EM INOX. 240 ml CHEIOS DE VODKA. VÁRIOS MODELOS. PRODUTO ORIGINAL (SEM USO E COM AS CAIXAS INDIVIDUAIS)")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=HYPERLINK("https://rossileiloes.com.br/lote/detalhe/80404", "164")</f>
      </c>
      <c r="B130" s="4" t="s">
        <f>=HYPERLINK("https://rossileiloes.com.br/lote/detalhe/80404", " Monark Brisa Totalmente Original aro 26. Década de 1980. Relíquia da p/ Colecionadores")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=HYPERLINK("https://rossileiloes.com.br/lote/detalhe/80244", "165")</f>
      </c>
      <c r="B131" s="4" t="s">
        <f>=HYPERLINK("https://rossileiloes.com.br/lote/detalhe/80244", "30 GARRAFAS DE CACHAÇA CANELINHA OURO - 700ml CADA GARRAFA")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250,00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=HYPERLINK("https://rossileiloes.com.br/lote/detalhe/80407", "166")</f>
      </c>
      <c r="B132" s="4" t="s">
        <f>=HYPERLINK("https://rossileiloes.com.br/lote/detalhe/80407", " Raridade: Bicicleta Tropical Mirim aro 22 da década de 1970. Totalmente Original. Relíquia p/ Colecionadores")</f>
      </c>
      <c r="C132" s="4" t="inlineStr">
        <is>
          <t>Não vendido</t>
        </is>
      </c>
      <c r="D132" s="4" t="inlineStr">
        <is>
          <t>2</t>
        </is>
      </c>
      <c r="E132" s="5" t="inlineStr">
        <is>
          <t>300,00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=HYPERLINK("https://rossileiloes.com.br/lote/detalhe/80185", "175")</f>
      </c>
      <c r="B133" s="4" t="s">
        <f>=HYPERLINK("https://rossileiloes.com.br/lote/detalhe/80185", "LOTE COM: 30 GARRAFAS DE CACHAÇA DE BANANA.")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250,00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=HYPERLINK("https://rossileiloes.com.br/lote/detalhe/80338", "180")</f>
      </c>
      <c r="B134" s="4" t="s">
        <f>=HYPERLINK("https://rossileiloes.com.br/lote/detalhe/80338", " LOTE ÚNICO, COM DIVERSOS ITENS.")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150,00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=HYPERLINK("https://rossileiloes.com.br/lote/detalhe/80410", "181")</f>
      </c>
      <c r="B135" s="4" t="s">
        <f>=HYPERLINK("https://rossileiloes.com.br/lote/detalhe/80410", "02 PARES DE CALÇADOS. SENDO 01 PAR DE BOTAS CANO ALTO Nº 34 E 01 PAR DE SAPATO ALTO Nº 37 (MARCA ELLUS, ORIGINAL)")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=HYPERLINK("https://rossileiloes.com.br/lote/detalhe/80321", "187")</f>
      </c>
      <c r="B136" s="4" t="s">
        <f>=HYPERLINK("https://rossileiloes.com.br/lote/detalhe/80321", " LOTE COM APROX. 100 UNIDADES DE SPINNERS , DIVERSOS MODELOS E CORES. (sem uso, nas caixas) [ Confira o Vídeo ]")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150,00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=HYPERLINK("https://rossileiloes.com.br/lote/detalhe/80266", "190")</f>
      </c>
      <c r="B137" s="4" t="s">
        <f>=HYPERLINK("https://rossileiloes.com.br/lote/detalhe/80266", "30 GARRAFAS DE CACHAÇA PRATA DA ROÇA")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=HYPERLINK("https://rossileiloes.com.br/lote/detalhe/80278", "191")</f>
      </c>
      <c r="B138" s="4" t="s">
        <f>=HYPERLINK("https://rossileiloes.com.br/lote/detalhe/80278", "KIT COLEÇÃO C/ 30 MINI GARRAFAS SUVENIR. 60ml CADA, SENDO CACHAÇA/ VODKA / BLEND/ LICORES/ COQUETEL E OUTROS. CERCA DE 30 SABORES DIFERENTES. GARRAFAS DE VIDRO, TAMPA DE ALUMÍNIO, BEBIDAS ORIGINAIS.")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190,00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=HYPERLINK("https://rossileiloes.com.br/lote/detalhe/80270", "192")</f>
      </c>
      <c r="B139" s="4" t="s">
        <f>=HYPERLINK("https://rossileiloes.com.br/lote/detalhe/80270", " Lote contendo coleção 100 unidades  de Mini-Garrafas, de bebidas originais, diversos rótulos e sabores")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450,00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=HYPERLINK("https://rossileiloes.com.br/lote/detalhe/80297", "193")</f>
      </c>
      <c r="B140" s="4" t="s">
        <f>=HYPERLINK("https://rossileiloes.com.br/lote/detalhe/80297", " 30 GARRAFAS DE CACHAÇA SABOR UMBURANA - 700ml CADA GARRAFA")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250,00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=HYPERLINK("https://rossileiloes.com.br/lote/detalhe/80225", "194")</f>
      </c>
      <c r="B141" s="4" t="s">
        <f>=HYPERLINK("https://rossileiloes.com.br/lote/detalhe/80225", "10 GARRAFÕES DE 4,5 LITROS CADA DE CACHAÇA PRATA ENVELHECIDA EM BARRIL DE MADEIRA")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350,00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=HYPERLINK("https://rossileiloes.com.br/lote/detalhe/80357", "195")</f>
      </c>
      <c r="B142" s="4" t="s">
        <f>=HYPERLINK("https://rossileiloes.com.br/lote/detalhe/80357", " Lote com 03 transformadores e 01 junta rotativa DSTI")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=HYPERLINK("https://rossileiloes.com.br/lote/detalhe/80405", "196")</f>
      </c>
      <c r="B143" s="4" t="s">
        <f>=HYPERLINK("https://rossileiloes.com.br/lote/detalhe/80405", " Bicicleta Caloi Cross Pro Neon Aro 20. 100% Original (nunca foi lavada). Década de 1990. Relíquia p/ Colecionadores")</f>
      </c>
      <c r="C143" s="4" t="inlineStr">
        <is>
          <t>Não vendido</t>
        </is>
      </c>
      <c r="D143" s="4" t="inlineStr">
        <is>
          <t>2</t>
        </is>
      </c>
      <c r="E143" s="5" t="inlineStr">
        <is>
          <t>300,00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=HYPERLINK("https://rossileiloes.com.br/lote/detalhe/80263", "201")</f>
      </c>
      <c r="B144" s="4" t="s">
        <f>=HYPERLINK("https://rossileiloes.com.br/lote/detalhe/80263", "30 GARRAFAS DE CACHAÇA CARVALHO OURO")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250,00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=HYPERLINK("https://rossileiloes.com.br/lote/detalhe/80314", "205")</f>
      </c>
      <c r="B145" s="4" t="s">
        <f>=HYPERLINK("https://rossileiloes.com.br/lote/detalhe/80314", " LOTE COM APROX. 200 UNIDADES DE SPINNERS , DIVERSOS MODELOS E CORES. (sem uso, nas caixas) [ Confira o Vídeo ]")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=HYPERLINK("https://rossileiloes.com.br/lote/detalhe/80218", "206")</f>
      </c>
      <c r="B146" s="4" t="s">
        <f>=HYPERLINK("https://rossileiloes.com.br/lote/detalhe/80218", "10 GARRAFÕES DE 4,5 LITROS CADA DE CACHAÇA AMARELINHA ENVELHECIDA EM BARRIL DE MADEIRA DE CARVALHO")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=HYPERLINK("https://rossileiloes.com.br/lote/detalhe/80303", "207")</f>
      </c>
      <c r="B147" s="4" t="s">
        <f>=HYPERLINK("https://rossileiloes.com.br/lote/detalhe/80303", " 30 GARRAFAS DE CACHAÇA SABOR AMARULA - 700ml CADA GARRAFA")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=HYPERLINK("https://rossileiloes.com.br/lote/detalhe/80260", "212")</f>
      </c>
      <c r="B148" s="4" t="s">
        <f>=HYPERLINK("https://rossileiloes.com.br/lote/detalhe/80260", " 30 GARRAFAS DE CACHAÇA SABOR JABUTICABA - 700ml CADA GARRAFA")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=HYPERLINK("https://rossileiloes.com.br/lote/detalhe/80309", "214")</f>
      </c>
      <c r="B149" s="4" t="s">
        <f>=HYPERLINK("https://rossileiloes.com.br/lote/detalhe/80309", "30 GARRAFAS DE CACHAÇA SABOR AMARULA")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250,00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=HYPERLINK("https://rossileiloes.com.br/lote/detalhe/80347", "215")</f>
      </c>
      <c r="B150" s="4" t="s">
        <f>=HYPERLINK("https://rossileiloes.com.br/lote/detalhe/80347", " 01- Catraca Eletrônica Digital Marca Telemática Sistemas Inteligentes  Bloqueio GB 300.Toda em Metal e Inox  ( no estado).")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=HYPERLINK("https://rossileiloes.com.br/lote/detalhe/80223", "216")</f>
      </c>
      <c r="B151" s="4" t="s">
        <f>=HYPERLINK("https://rossileiloes.com.br/lote/detalhe/80223", "03 GARRAFÕES DE 4,5 LITROS CADA DE CACHAÇA PRATA ENVELHECIDA EM BARRIL DE MADEIRA")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120,00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=HYPERLINK("https://rossileiloes.com.br/lote/detalhe/80299", "217")</f>
      </c>
      <c r="B152" s="4" t="s">
        <f>=HYPERLINK("https://rossileiloes.com.br/lote/detalhe/80299", " 30 GARRAFAS DE CACHAÇA SABOR UMBURANA COM MEL - 700ml CADA GARRAFA")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=HYPERLINK("https://rossileiloes.com.br/lote/detalhe/80175", "230")</f>
      </c>
      <c r="B153" s="4" t="s">
        <f>=HYPERLINK("https://rossileiloes.com.br/lote/detalhe/80175", "30 GARRAFAS DE CACHAÇA COQUINHO MEL - 700ml CADA GARRAFA")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=HYPERLINK("https://rossileiloes.com.br/lote/detalhe/80253", "240")</f>
      </c>
      <c r="B154" s="4" t="s">
        <f>=HYPERLINK("https://rossileiloes.com.br/lote/detalhe/80253", "30 GARRAFAS DE CACHAÇA AMARULA MEL - 700ml CADA GARRAFA")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=HYPERLINK("https://rossileiloes.com.br/lote/detalhe/80177", "245")</f>
      </c>
      <c r="B155" s="4" t="s">
        <f>=HYPERLINK("https://rossileiloes.com.br/lote/detalhe/80177", " 30 GARRAFAS DE CACHAÇA SABOR BLEND, 700ml CADA GARRAFA")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=HYPERLINK("https://rossileiloes.com.br/lote/detalhe/80216", "247")</f>
      </c>
      <c r="B156" s="4" t="s">
        <f>=HYPERLINK("https://rossileiloes.com.br/lote/detalhe/80216", "03 GARRAFÕES DE 4,5 LITROS CADA DE CACHAÇA AMARELINHA ENVELHECIDA EM BARRIL DE MADEIRA DE CARVALHO")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120,00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=HYPERLINK("https://rossileiloes.com.br/lote/detalhe/80290", "248")</f>
      </c>
      <c r="B157" s="4" t="s">
        <f>=HYPERLINK("https://rossileiloes.com.br/lote/detalhe/80290", "200 GARRAFAS DE CACHAÇA SABORES VARIADOS - 700ml CADA GARRAFA")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1.700,00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=HYPERLINK("https://rossileiloes.com.br/lote/detalhe/80320", "250")</f>
      </c>
      <c r="B158" s="4" t="s">
        <f>=HYPERLINK("https://rossileiloes.com.br/lote/detalhe/80320", " LOTE COM APROX. 100 UNIDADES DE SPINNERS , DIVERSOS MODELOS E CORES. (sem uso, nas caixas) [ Confira o Vídeo ]")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150,00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=HYPERLINK("https://rossileiloes.com.br/lote/detalhe/80356", "251")</f>
      </c>
      <c r="B159" s="4" t="s">
        <f>=HYPERLINK("https://rossileiloes.com.br/lote/detalhe/80356", "[ VÍDEO ] LOTE C/ 10 UNIDADES DE CANTIL DE BOLSO EM INOX. 240 ml CHEIOS DE VODKA. VÁRIOS MODELOS. PRODUTO ORIGINAL (SEM USO E COM AS CAIXAS INDIVIDUAIS)")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=HYPERLINK("https://rossileiloes.com.br/lote/detalhe/80341", "255")</f>
      </c>
      <c r="B160" s="4" t="s">
        <f>=HYPERLINK("https://rossileiloes.com.br/lote/detalhe/80341", " DIVERSAS RODAS DE MOTOS ANTIGAS E GARELLI, MOBILETE.")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150,00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=HYPERLINK("https://rossileiloes.com.br/lote/detalhe/80335", "260")</f>
      </c>
      <c r="B161" s="4" t="s">
        <f>=HYPERLINK("https://rossileiloes.com.br/lote/detalhe/80335", " LOTE C/ PEÇAS ANTIGAS DE MOTOS, TANQUE DE HONDA TURUNA 1980, TANQUE DE YAMAHA RX 180 ANO 1979.RODA DE HONDA CB 400 ANO 1980, PAINEL VELOCÍMETRO DE HONDA CBX 15O AERO.")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=HYPERLINK("https://rossileiloes.com.br/lote/detalhe/80172", "265")</f>
      </c>
      <c r="B162" s="4" t="s">
        <f>=HYPERLINK("https://rossileiloes.com.br/lote/detalhe/80172", "30 GARRAFAS DE VODKA 96, 1000ml CADA GARRAFA")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250,00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=HYPERLINK("https://rossileiloes.com.br/lote/detalhe/80200", "272")</f>
      </c>
      <c r="B163" s="4" t="s">
        <f>=HYPERLINK("https://rossileiloes.com.br/lote/detalhe/80200", " 30 GARRAFAS DE CACHAÇA SABOR BLEND, 700ml CADA GARRAFA")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250,00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=HYPERLINK("https://rossileiloes.com.br/lote/detalhe/80859", "276")</f>
      </c>
      <c r="B164" s="4" t="s">
        <f>=HYPERLINK("https://rossileiloes.com.br/lote/detalhe/80859", " LOTE C/ 02 EQUIPAMENTOS  PROFISSIONAL DE ILUMINAÇÃO PARA SHOWS")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150,00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=HYPERLINK("https://rossileiloes.com.br/lote/detalhe/80336", "280")</f>
      </c>
      <c r="B165" s="4" t="s">
        <f>=HYPERLINK("https://rossileiloes.com.br/lote/detalhe/80336", " LOTE C DIVERSAS PEÇAS ANTIGAS DE MOTOS, SENDO TANQUE DE YAMAHA RX 80cc, TAMPAS LATERAIS DE YAMAHA RX E CB 350 , SUSPENSÃO DIANTEIRA E BANCO DE MINI MOTO ANTIGA MINI PANTER, TAMPA LATERAL DE MONARK SACHSE OUTRAS.")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=HYPERLINK("https://rossileiloes.com.br/lote/detalhe/80247", "290")</f>
      </c>
      <c r="B166" s="4" t="s">
        <f>=HYPERLINK("https://rossileiloes.com.br/lote/detalhe/80247", "30 GARRAFAS DE CACHAÇA AMARULA MEL - 700ml CADA GARRAFA")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250,00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=HYPERLINK("https://rossileiloes.com.br/lote/detalhe/80359", "291")</f>
      </c>
      <c r="B167" s="4" t="s">
        <f>=HYPERLINK("https://rossileiloes.com.br/lote/detalhe/80359", "Lote c/ 29 Ferramentas de precisão, marca Hugong, JE Tech Tool e Diamond files limas de várias medidas (sem uso)")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150,00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=HYPERLINK("https://rossileiloes.com.br/lote/detalhe/80302", "292")</f>
      </c>
      <c r="B168" s="4" t="s">
        <f>=HYPERLINK("https://rossileiloes.com.br/lote/detalhe/80302", " 30 GARRAFAS DE CACHAÇA SABOR AMARULA - 700ml CADA GARRAFA")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250,00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=HYPERLINK("https://rossileiloes.com.br/lote/detalhe/80265", "296")</f>
      </c>
      <c r="B169" s="4" t="s">
        <f>=HYPERLINK("https://rossileiloes.com.br/lote/detalhe/80265", "30 GARRAFAS DE CACHAÇA PRATA DA ROÇA")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250,00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=HYPERLINK("https://rossileiloes.com.br/lote/detalhe/80186", "305")</f>
      </c>
      <c r="B170" s="4" t="s">
        <f>=HYPERLINK("https://rossileiloes.com.br/lote/detalhe/80186", "LOTE COM: 30 GARRAFAS DE CACHAÇA SABOR JABUTICABA.")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250,00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=HYPERLINK("https://rossileiloes.com.br/lote/detalhe/80171", "320")</f>
      </c>
      <c r="B171" s="4" t="s">
        <f>=HYPERLINK("https://rossileiloes.com.br/lote/detalhe/80171", "Diversas churrasqueiras elétricas e Peças.")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190,00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=HYPERLINK("https://rossileiloes.com.br/lote/detalhe/80189", "325")</f>
      </c>
      <c r="B172" s="4" t="s">
        <f>=HYPERLINK("https://rossileiloes.com.br/lote/detalhe/80189", " 30 GARRAFAS DE CACHAÇA SABOR UMBURANA MEL, 700ml CADA GARRAFA")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250,00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=HYPERLINK("https://rossileiloes.com.br/lote/detalhe/80203", "331")</f>
      </c>
      <c r="B173" s="4" t="s">
        <f>=HYPERLINK("https://rossileiloes.com.br/lote/detalhe/80203", "LOTE COM: 30 GARRAFAS DE CACHAÇA SABOR JABUTICABA.")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250,00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=HYPERLINK("https://rossileiloes.com.br/lote/detalhe/80375", "340")</f>
      </c>
      <c r="B174" s="4" t="s">
        <f>=HYPERLINK("https://rossileiloes.com.br/lote/detalhe/80375", "Jogo C/ 04 Pneus p/ Automóveis  Marca Pirelli 215/ 50/R17")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=HYPERLINK("https://rossileiloes.com.br/lote/detalhe/80190", "345")</f>
      </c>
      <c r="B175" s="4" t="s">
        <f>=HYPERLINK("https://rossileiloes.com.br/lote/detalhe/80190", "30 GARRAFAS DE CACHAÇA SABOR AMARULA")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250,00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=HYPERLINK("https://rossileiloes.com.br/lote/detalhe/80292", "346")</f>
      </c>
      <c r="B176" s="4" t="s">
        <f>=HYPERLINK("https://rossileiloes.com.br/lote/detalhe/80292", "300 GARRAFAS DE CACHAÇA SABORES VARIADOS - 700ml CADA GARRAFA")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2.500,00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=HYPERLINK("https://rossileiloes.com.br/lote/detalhe/80337", "355")</f>
      </c>
      <c r="B177" s="4" t="s">
        <f>=HYPERLINK("https://rossileiloes.com.br/lote/detalhe/80337", " LOTE C/ DIVERSOS FARÓIS DE GARELLI ANTIGA DA DÉCADA DE 1980.")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150,00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=HYPERLINK("https://rossileiloes.com.br/lote/detalhe/80180", "365")</f>
      </c>
      <c r="B178" s="4" t="s">
        <f>=HYPERLINK("https://rossileiloes.com.br/lote/detalhe/80180", " 30 GARRAFAS DE VINHO TINTO SUAVE. SAFRA DELVIGO. LEGÍTIMO DE SANTA CATARINA")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300,00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=HYPERLINK("https://rossileiloes.com.br/lote/detalhe/80181", "370")</f>
      </c>
      <c r="B179" s="4" t="s">
        <f>=HYPERLINK("https://rossileiloes.com.br/lote/detalhe/80181", " 30 GARRAFAS DE VINHO TINTO SECO. SAFRA DELVIGO. LEGÍTIMO DE SANTA CATARINA")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300,00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=HYPERLINK("https://rossileiloes.com.br/lote/detalhe/80323", "377")</f>
      </c>
      <c r="B180" s="4" t="s">
        <f>=HYPERLINK("https://rossileiloes.com.br/lote/detalhe/80323", " LOTE COM APROX. 100 UNIDADES DE SPINNERS , DIVERSOS MODELOS E CORES. (sem uso, nas caixas) [ Confira o Vídeo ]")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150,00</t>
        </is>
      </c>
      <c r="F180" s="4" t="inlineStr">
        <is>
          <t>200.00</t>
        </is>
      </c>
    </row>
    <row collapsed="false" customFormat="false" customHeight="false" hidden="false" ht="12.1" outlineLevel="0" r="181">
      <c r="A181" s="5" t="s">
        <f>=HYPERLINK("https://rossileiloes.com.br/lote/detalhe/80178", "380")</f>
      </c>
      <c r="B181" s="4" t="s">
        <f>=HYPERLINK("https://rossileiloes.com.br/lote/detalhe/80178", " 30 GARRAFAS DE VINHO BRANCO SUAVE. SAFRA DELVIGO. LEGÍTIMO DE SANTA CATARINA")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300,00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=HYPERLINK("https://rossileiloes.com.br/lote/detalhe/80331", "381")</f>
      </c>
      <c r="B182" s="4" t="s">
        <f>=HYPERLINK("https://rossileiloes.com.br/lote/detalhe/80331", " Motor Honda a Gasolina  4 Tempos GX 35. Para uso Diversos como: Estacionário, Bomba d'água, Gerador, Embarcações, Engenho, Roçadeiras, Régua Vibratória, Motopoda. Entre outras funções.")</f>
      </c>
      <c r="C182" s="4" t="inlineStr">
        <is>
          <t>Vendido</t>
        </is>
      </c>
      <c r="D182" s="4" t="inlineStr">
        <is>
          <t>1</t>
        </is>
      </c>
      <c r="E182" s="5" t="inlineStr">
        <is>
          <t>490,00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=HYPERLINK("https://rossileiloes.com.br/lote/detalhe/80194", "385")</f>
      </c>
      <c r="B183" s="4" t="s">
        <f>=HYPERLINK("https://rossileiloes.com.br/lote/detalhe/80194", "30 GARRAFAS DE CACHAÇA SABOR GUARANÁ, 700ml CADA GARRAFA")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250,00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=HYPERLINK("https://rossileiloes.com.br/lote/detalhe/80329", "386")</f>
      </c>
      <c r="B184" s="4" t="s">
        <f>=HYPERLINK("https://rossileiloes.com.br/lote/detalhe/80329", " Motor Honda a Gasolina  4 Tempos GX 35. Para uso Diversos como: Estacionário, Bomba d'água, Gerador, Embarcações, Engenho, Roçadeiras, Régua Vibratória, Motopoda. Entre outras funções.")</f>
      </c>
      <c r="C184" s="4" t="inlineStr">
        <is>
          <t>Vendido</t>
        </is>
      </c>
      <c r="D184" s="4" t="inlineStr">
        <is>
          <t>1</t>
        </is>
      </c>
      <c r="E184" s="5" t="inlineStr">
        <is>
          <t>490,00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=HYPERLINK("https://rossileiloes.com.br/lote/detalhe/80183", "390")</f>
      </c>
      <c r="B185" s="4" t="s">
        <f>=HYPERLINK("https://rossileiloes.com.br/lote/detalhe/80183", "LOTE COM 30 GARRAFAS DE VINHO TINTO SECO.")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300,00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=HYPERLINK("https://rossileiloes.com.br/lote/detalhe/80182", "395")</f>
      </c>
      <c r="B186" s="4" t="s">
        <f>=HYPERLINK("https://rossileiloes.com.br/lote/detalhe/80182", "LOTE COM 30 GARRAFAS DE VINHO TINTO SUAVE.")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300,00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=HYPERLINK("https://rossileiloes.com.br/lote/detalhe/80367", "400")</f>
      </c>
      <c r="B187" s="4" t="s">
        <f>=HYPERLINK("https://rossileiloes.com.br/lote/detalhe/80367", "10 GARRAFÕES DE VINHO TINTO SUAVE. 02 LITROS CADA..")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200,00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=HYPERLINK("https://rossileiloes.com.br/lote/detalhe/80264", "406")</f>
      </c>
      <c r="B188" s="4" t="s">
        <f>=HYPERLINK("https://rossileiloes.com.br/lote/detalhe/80264", "30 GARRAFAS DE CACHAÇA PRATA DA ROÇA")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250,00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=HYPERLINK("https://rossileiloes.com.br/lote/detalhe/80272", "411")</f>
      </c>
      <c r="B189" s="4" t="s">
        <f>=HYPERLINK("https://rossileiloes.com.br/lote/detalhe/80272", "KIT COLEÇÃO C/ 30 MINI GARRAFAS SUVENIR. 60ml CADA, SENDO CACHAÇA/ VODKA / BLEND/ LICORES/ COQUETEL E OUTROS. CERCA DE 30 SABORES DIFERENTES. GARRAFAS DE VIDRO, TAMPA DE ALUMÍNIO, BEBIDAS ORIGINAIS.")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190,00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=HYPERLINK("https://rossileiloes.com.br/lote/detalhe/80184", "430")</f>
      </c>
      <c r="B190" s="4" t="s">
        <f>=HYPERLINK("https://rossileiloes.com.br/lote/detalhe/80184", " 30 GARRAFAS, SENDO: 10 DE LICOR DE COQUINHO MEL, 10 DE COQUETEL DE PÊSSEGO E 10 DE COQUETEL DE MARACUJÁ.")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250,00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=HYPERLINK("https://rossileiloes.com.br/lote/detalhe/80267", "436")</f>
      </c>
      <c r="B191" s="4" t="s">
        <f>=HYPERLINK("https://rossileiloes.com.br/lote/detalhe/80267", " LOTE C/ 30 GARRAFAS DE CACHAÇA PRATA. 720ml CADA, ENVELHECIDAS NO BARRIL DE MADEIRA")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250,00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=HYPERLINK("https://rossileiloes.com.br/lote/detalhe/80187", "445")</f>
      </c>
      <c r="B192" s="4" t="s">
        <f>=HYPERLINK("https://rossileiloes.com.br/lote/detalhe/80187", "30 GARRAFAS DE CACHAÇA BLUE")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250,00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=HYPERLINK("https://rossileiloes.com.br/lote/detalhe/80222", "450")</f>
      </c>
      <c r="B193" s="4" t="s">
        <f>=HYPERLINK("https://rossileiloes.com.br/lote/detalhe/80222", "03 GARRAFÕES DE 4,5 LITROS CADA DE CACHAÇA PRATA ENVELHECIDA EM BARRIL DE MADEIRA")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120,00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=HYPERLINK("https://rossileiloes.com.br/lote/detalhe/80188", "455")</f>
      </c>
      <c r="B194" s="4" t="s">
        <f>=HYPERLINK("https://rossileiloes.com.br/lote/detalhe/80188", "30 GARRAFAS DE CACHAÇA SABOR AMARULA, 700ml CADA GARRAFA")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250,00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=HYPERLINK("https://rossileiloes.com.br/lote/detalhe/80195", "475")</f>
      </c>
      <c r="B195" s="4" t="s">
        <f>=HYPERLINK("https://rossileiloes.com.br/lote/detalhe/80195", " 30 GARRAFAS DE CACHAÇA AMARELINHA DE ALAMBIQUE, ARMAZENADAS E ENVELHECIDAS EM BARRIL DE CARVALHO, 700ml CADA GARRAFA")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250,00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=HYPERLINK("https://rossileiloes.com.br/lote/detalhe/80197", "485")</f>
      </c>
      <c r="B196" s="4" t="s">
        <f>=HYPERLINK("https://rossileiloes.com.br/lote/detalhe/80197", " 30 GARRAFAS DE CACHAÇA PRATA DE ALAMBIQUE, ENVELHECIDAS NO BARRIL DE MADEIRA, 700ml CADA GARRAFA")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250,00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=HYPERLINK("https://rossileiloes.com.br/lote/detalhe/80192", "490")</f>
      </c>
      <c r="B197" s="4" t="s">
        <f>=HYPERLINK("https://rossileiloes.com.br/lote/detalhe/80192", "30 GARRAFAS DE CACHAÇA SABOR LIMÃO, 700ml CADA GARRAFA")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250,00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=HYPERLINK("https://rossileiloes.com.br/lote/detalhe/80237", "500")</f>
      </c>
      <c r="B198" s="4" t="s">
        <f>=HYPERLINK("https://rossileiloes.com.br/lote/detalhe/80237", " LOTE C/ 30 GARRAFAS DE COQUETEL DE MARACUJÁ 96. (13,5 GL)")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250,00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=HYPERLINK("https://rossileiloes.com.br/lote/detalhe/80196", "505")</f>
      </c>
      <c r="B199" s="4" t="s">
        <f>=HYPERLINK("https://rossileiloes.com.br/lote/detalhe/80196", "30 GARRAFAS DE CACHAÇA COQUINHO - 700ml CADA GARRAFA")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250,00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=HYPERLINK("https://rossileiloes.com.br/lote/detalhe/80250", "525")</f>
      </c>
      <c r="B200" s="4" t="s">
        <f>=HYPERLINK("https://rossileiloes.com.br/lote/detalhe/80250", " 30 GARRAFAS DE CACHAÇA CANELINHA MEL - 700ml CADA GARRAF")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250,00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=HYPERLINK("https://rossileiloes.com.br/lote/detalhe/80319", "526")</f>
      </c>
      <c r="B201" s="4" t="s">
        <f>=HYPERLINK("https://rossileiloes.com.br/lote/detalhe/80319", " LOTE COM APROX. 100 UNIDADES DE SPINNERS , DIVERSOS MODELOS E CORES. (sem uso, nas caixas) [ Confira o Vídeo ]")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150,00</t>
        </is>
      </c>
      <c r="F201" s="4" t="inlineStr">
        <is>
          <t>200.00</t>
        </is>
      </c>
    </row>
    <row collapsed="false" customFormat="false" customHeight="false" hidden="false" ht="12.1" outlineLevel="0" r="202">
      <c r="A202" s="5" t="s">
        <f>=HYPERLINK("https://rossileiloes.com.br/lote/detalhe/80198", "530")</f>
      </c>
      <c r="B202" s="4" t="s">
        <f>=HYPERLINK("https://rossileiloes.com.br/lote/detalhe/80198", "30 GARRAFAS DE CACHAÇA COQUINHO MEL - 700ml CADA GARRAFA")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250,00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=HYPERLINK("https://rossileiloes.com.br/lote/detalhe/80199", "545")</f>
      </c>
      <c r="B203" s="4" t="s">
        <f>=HYPERLINK("https://rossileiloes.com.br/lote/detalhe/80199", " 30 GARRAFAS DE CACHAÇA SABOR UMBURANA MEL, 700ml CADA GARRAFA")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250,00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=HYPERLINK("https://rossileiloes.com.br/lote/detalhe/80191", "550")</f>
      </c>
      <c r="B204" s="4" t="s">
        <f>=HYPERLINK("https://rossileiloes.com.br/lote/detalhe/80191", "30 GARRAFAS DE VODKA 96, 1000ml CADA GARRAFA")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250,00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=HYPERLINK("https://rossileiloes.com.br/lote/detalhe/80214", "552")</f>
      </c>
      <c r="B205" s="4" t="s">
        <f>=HYPERLINK("https://rossileiloes.com.br/lote/detalhe/80214", "10 GARRAFÕES DE 4,5 LITROS CADA DE CACHAÇA PRATA ENVELHECIDA EM BARRIL DE MADEIRA")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350,00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=HYPERLINK("https://rossileiloes.com.br/lote/detalhe/80324", "558")</f>
      </c>
      <c r="B206" s="4" t="s">
        <f>=HYPERLINK("https://rossileiloes.com.br/lote/detalhe/80324", " Motor Honda a Gasolina  4 Tempos GX 35. Para uso Diversos como: Estacionário, Bomba d'água, Gerador, Embarcações, Engenho, Roçadeiras, Régua Vibratória, Motopoda. Entre outras funções.")</f>
      </c>
      <c r="C206" s="4" t="inlineStr">
        <is>
          <t>Vendido</t>
        </is>
      </c>
      <c r="D206" s="4" t="inlineStr">
        <is>
          <t>1</t>
        </is>
      </c>
      <c r="E206" s="5" t="inlineStr">
        <is>
          <t>490,00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=HYPERLINK("https://rossileiloes.com.br/lote/detalhe/80211", "559")</f>
      </c>
      <c r="B207" s="4" t="s">
        <f>=HYPERLINK("https://rossileiloes.com.br/lote/detalhe/80211", "30 GARRAFAS DE CACHAÇA COQUETEL GREEN HORTELÃ C/ ANIS")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250,00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=HYPERLINK("https://rossileiloes.com.br/lote/detalhe/80248", "560")</f>
      </c>
      <c r="B208" s="4" t="s">
        <f>=HYPERLINK("https://rossileiloes.com.br/lote/detalhe/80248", " 30 GARRAFAS DE CACHAÇA SABOR UMBURANA MEL, 700ml CADA GARRAFA")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250,00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=HYPERLINK("https://rossileiloes.com.br/lote/detalhe/80245", "561")</f>
      </c>
      <c r="B209" s="4" t="s">
        <f>=HYPERLINK("https://rossileiloes.com.br/lote/detalhe/80245", "30 GARRAFAS DE CACHAÇA AMARULA MEL - 700ml CADA GARRAFA")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250,00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=HYPERLINK("https://rossileiloes.com.br/lote/detalhe/80174", "562")</f>
      </c>
      <c r="B210" s="4" t="s">
        <f>=HYPERLINK("https://rossileiloes.com.br/lote/detalhe/80174", " 30 GARRAFAS DE CACHAÇA CANELINHA MEL - 700ml CADA GARRAFA")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250,00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=HYPERLINK("https://rossileiloes.com.br/lote/detalhe/80275", "563")</f>
      </c>
      <c r="B211" s="4" t="s">
        <f>=HYPERLINK("https://rossileiloes.com.br/lote/detalhe/80275", " LOTE COM APROX. 300 UNIDADES DE SPINNERS , DIVERSOS MODELOS E CORES. (sem uso, nas caixas) [ Confira o Vídeo ]")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450,00</t>
        </is>
      </c>
      <c r="F211" s="4" t="inlineStr">
        <is>
          <t>200.00</t>
        </is>
      </c>
    </row>
    <row collapsed="false" customFormat="false" customHeight="false" hidden="false" ht="12.1" outlineLevel="0" r="212">
      <c r="A212" s="5" t="s">
        <f>=HYPERLINK("https://rossileiloes.com.br/lote/detalhe/80340", "564")</f>
      </c>
      <c r="B212" s="4" t="s">
        <f>=HYPERLINK("https://rossileiloes.com.br/lote/detalhe/80340", "DIVERSOS PARALAMAS DE MOTOS ANTIGAS, DE CG 125, YAMAHA RX 125, CICLOMOTOR ANTIGOS")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150,00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=HYPERLINK("https://rossileiloes.com.br/lote/detalhe/80207", "565")</f>
      </c>
      <c r="B213" s="4" t="s">
        <f>=HYPERLINK("https://rossileiloes.com.br/lote/detalhe/80207", "30 GARRAFAS DE CACHAÇA SABOR COQUINHO COM MEL")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250,00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=HYPERLINK("https://rossileiloes.com.br/lote/detalhe/80281", "566")</f>
      </c>
      <c r="B214" s="4" t="s">
        <f>=HYPERLINK("https://rossileiloes.com.br/lote/detalhe/80281", "KIT COLEÇÃO C/ 30 MINI GARRAFAS SUVENIR. 60ml CADA, SENDO CACHAÇA/ VODKA / BLEND/ LICORES/ COQUETEL E OUTROS. CERCA DE 30 SABORES DIFERENTES. GARRAFAS DE VIDRO, TAMPA DE ALUMÍNIO, BEBIDAS ORIGINAIS.")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190,00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=HYPERLINK("https://rossileiloes.com.br/lote/detalhe/80246", "569")</f>
      </c>
      <c r="B215" s="4" t="s">
        <f>=HYPERLINK("https://rossileiloes.com.br/lote/detalhe/80246", "30 GARRAFAS DE CACHAÇA AMARULA MEL - 700ml CADA GARRAFA")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250,00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=HYPERLINK("https://rossileiloes.com.br/lote/detalhe/80208", "570")</f>
      </c>
      <c r="B216" s="4" t="s">
        <f>=HYPERLINK("https://rossileiloes.com.br/lote/detalhe/80208", "30 GARRAFAS DE CACHAÇA SABOR AMARULA")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250,00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=HYPERLINK("https://rossileiloes.com.br/lote/detalhe/80274", "574")</f>
      </c>
      <c r="B217" s="4" t="s">
        <f>=HYPERLINK("https://rossileiloes.com.br/lote/detalhe/80274", " LOTE COM APROX. 100 UNIDADES DE SPINNERS , DIVERSOS MODELOS E CORES. (sem uso, nas caixas) [ Confira o Vídeo ]")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150,00</t>
        </is>
      </c>
      <c r="F217" s="4" t="inlineStr">
        <is>
          <t>200.00</t>
        </is>
      </c>
    </row>
    <row collapsed="false" customFormat="false" customHeight="false" hidden="false" ht="12.1" outlineLevel="0" r="218">
      <c r="A218" s="5" t="s">
        <f>=HYPERLINK("https://rossileiloes.com.br/lote/detalhe/80201", "575")</f>
      </c>
      <c r="B218" s="4" t="s">
        <f>=HYPERLINK("https://rossileiloes.com.br/lote/detalhe/80201", " 30 GARRAFAS, SENDO: 10 DE LICOR DE COQUINHO MEL, 10 DE COQUETEL DE PÊSSEGO E 10 DE COQUETEL DE MARACUJÁ.")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250,00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=HYPERLINK("https://rossileiloes.com.br/lote/detalhe/80176", "577")</f>
      </c>
      <c r="B219" s="4" t="s">
        <f>=HYPERLINK("https://rossileiloes.com.br/lote/detalhe/80176", " 30 GARRAFAS DE VINHOS, TINTO SUAVE, TINTO SECO, BRANCO SUAVE, BRANCO SECO E ROSADO, SAFRA DELVIGO LEGÍTIMO, DE SANTA CATARINA")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300,00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=HYPERLINK("https://rossileiloes.com.br/lote/detalhe/80256", "578")</f>
      </c>
      <c r="B220" s="4" t="s">
        <f>=HYPERLINK("https://rossileiloes.com.br/lote/detalhe/80256", " 30 GARRAFAS DE CACHAÇA SABOR BANANA - 700ml CADA GARRAFA")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250,00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=HYPERLINK("https://rossileiloes.com.br/lote/detalhe/80204", "580")</f>
      </c>
      <c r="B221" s="4" t="s">
        <f>=HYPERLINK("https://rossileiloes.com.br/lote/detalhe/80204", "30 GARRAFAS DE CACHAÇA BLEND AMADEIRADA, 700ml CADA GARRAFA")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250,00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=HYPERLINK("https://rossileiloes.com.br/lote/detalhe/80318", "581")</f>
      </c>
      <c r="B222" s="4" t="s">
        <f>=HYPERLINK("https://rossileiloes.com.br/lote/detalhe/80318", " LOTE COM APROX. 100 UNIDADES DE SPINNERS , DIVERSOS MODELOS E CORES. (sem uso, nas caixas) [ Confira o Vídeo ]")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150,00</t>
        </is>
      </c>
      <c r="F222" s="4" t="inlineStr">
        <is>
          <t>200.00</t>
        </is>
      </c>
    </row>
    <row collapsed="false" customFormat="false" customHeight="false" hidden="false" ht="12.1" outlineLevel="0" r="223">
      <c r="A223" s="5" t="s">
        <f>=HYPERLINK("https://rossileiloes.com.br/lote/detalhe/80220", "582")</f>
      </c>
      <c r="B223" s="4" t="s">
        <f>=HYPERLINK("https://rossileiloes.com.br/lote/detalhe/80220", "10 GARRAFÕES DE 4,5 LITROS CADA DE CACHAÇA AMARELINHA ENVELHECIDA EM BARRIL DE MADEIRA DE CARVALHO")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350,00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=HYPERLINK("https://rossileiloes.com.br/lote/detalhe/80258", "665")</f>
      </c>
      <c r="B224" s="4" t="s">
        <f>=HYPERLINK("https://rossileiloes.com.br/lote/detalhe/80258", " 30 GARRAFAS DE CACHAÇA SABOR AMARULA - 700ml CADA GARRAFA")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250,00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=HYPERLINK("https://rossileiloes.com.br/lote/detalhe/80288", "675")</f>
      </c>
      <c r="B225" s="4" t="s">
        <f>=HYPERLINK("https://rossileiloes.com.br/lote/detalhe/80288", " 30 GARRAFAS DE CACHAÇA SABORES VARIADOS - 700ml CADA GARRAFA")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250,00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=HYPERLINK("https://rossileiloes.com.br/lote/detalhe/80286", "690")</f>
      </c>
      <c r="B226" s="4" t="s">
        <f>=HYPERLINK("https://rossileiloes.com.br/lote/detalhe/80286", " 30 GARRAFAS DE CACHAÇA SABOR CANELINHA OURO - 700ml CADA GARRAFA")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250,00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=HYPERLINK("https://rossileiloes.com.br/lote/detalhe/80240", "700")</f>
      </c>
      <c r="B227" s="4" t="s">
        <f>=HYPERLINK("https://rossileiloes.com.br/lote/detalhe/80240", " LOTE C/ 30 GARRAFAS DE COQUETEL DE MARACUJÁ 96. (13,5 GL)")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250,00</t>
        </is>
      </c>
      <c r="F227" s="4" t="inlineStr">
        <is>
          <t>50.00</t>
        </is>
      </c>
    </row>
    <row collapsed="false" customFormat="false" customHeight="false" hidden="false" ht="12.1" outlineLevel="0" r="228">
      <c r="A228" s="5" t="s">
        <f>=HYPERLINK("https://rossileiloes.com.br/lote/detalhe/80235", "702")</f>
      </c>
      <c r="B228" s="4" t="s">
        <f>=HYPERLINK("https://rossileiloes.com.br/lote/detalhe/80235", " LOTE C/ 30 GARRAFAS DE CACHAÇA DE BANANA (38 GL). 720ml CADA, FEITA COM EXTRATO NATURAL DE BANANA (CACHAÇA DA ROÇA)")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250,00</t>
        </is>
      </c>
      <c r="F228" s="4" t="inlineStr">
        <is>
          <t>50.00</t>
        </is>
      </c>
    </row>
    <row collapsed="false" customFormat="false" customHeight="false" hidden="false" ht="12.1" outlineLevel="0" r="229">
      <c r="A229" s="5" t="s">
        <f>=HYPERLINK("https://rossileiloes.com.br/lote/detalhe/80308", "703")</f>
      </c>
      <c r="B229" s="4" t="s">
        <f>=HYPERLINK("https://rossileiloes.com.br/lote/detalhe/80308", "30 GARRAFAS DE CACHAÇA SABOR COQUINHO COM MEL")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250,00</t>
        </is>
      </c>
      <c r="F229" s="4" t="inlineStr">
        <is>
          <t>50.00</t>
        </is>
      </c>
    </row>
    <row collapsed="false" customFormat="false" customHeight="false" hidden="false" ht="12.1" outlineLevel="0" r="230">
      <c r="A230" s="5" t="s">
        <f>=HYPERLINK("https://rossileiloes.com.br/lote/detalhe/80289", "704")</f>
      </c>
      <c r="B230" s="4" t="s">
        <f>=HYPERLINK("https://rossileiloes.com.br/lote/detalhe/80289", "200 GARRAFAS DE CACHAÇA SABORES VARIADOS - 700ml CADA GARRAFA")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1.700,00</t>
        </is>
      </c>
      <c r="F230" s="4" t="inlineStr">
        <is>
          <t>50.00</t>
        </is>
      </c>
    </row>
    <row collapsed="false" customFormat="false" customHeight="false" hidden="false" ht="12.1" outlineLevel="0" r="231">
      <c r="A231" s="5" t="s">
        <f>=HYPERLINK("https://rossileiloes.com.br/lote/detalhe/80295", "705")</f>
      </c>
      <c r="B231" s="4" t="s">
        <f>=HYPERLINK("https://rossileiloes.com.br/lote/detalhe/80295", " 30 GARRAFAS DE CACHAÇA SABOR PEQUI - 700ml CADA GARRAFA")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250,00</t>
        </is>
      </c>
      <c r="F231" s="4" t="inlineStr">
        <is>
          <t>50.00</t>
        </is>
      </c>
    </row>
    <row collapsed="false" customFormat="false" customHeight="false" hidden="false" ht="12.1" outlineLevel="0" r="232">
      <c r="A232" s="5" t="s">
        <f>=HYPERLINK("https://rossileiloes.com.br/lote/detalhe/80301", "707")</f>
      </c>
      <c r="B232" s="4" t="s">
        <f>=HYPERLINK("https://rossileiloes.com.br/lote/detalhe/80301", " 30 GARRAFAS DE CACHAÇA SABOR UMBURANA COM MEL - 700ml CADA GARRAFA")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250,00</t>
        </is>
      </c>
      <c r="F232" s="4" t="inlineStr">
        <is>
          <t>50.00</t>
        </is>
      </c>
    </row>
    <row collapsed="false" customFormat="false" customHeight="false" hidden="false" ht="12.1" outlineLevel="0" r="233">
      <c r="A233" s="5" t="s">
        <f>=HYPERLINK("https://rossileiloes.com.br/lote/detalhe/80259", "709")</f>
      </c>
      <c r="B233" s="4" t="s">
        <f>=HYPERLINK("https://rossileiloes.com.br/lote/detalhe/80259", " 30 GARRAFAS DE CACHAÇA SABOR UMBURANA COM MEL - 700ml CADA GARRAFA")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250,00</t>
        </is>
      </c>
      <c r="F233" s="4" t="inlineStr">
        <is>
          <t>50.00</t>
        </is>
      </c>
    </row>
    <row collapsed="false" customFormat="false" customHeight="false" hidden="false" ht="12.1" outlineLevel="0" r="234">
      <c r="A234" s="5" t="s">
        <f>=HYPERLINK("https://rossileiloes.com.br/lote/detalhe/80317", "710")</f>
      </c>
      <c r="B234" s="4" t="s">
        <f>=HYPERLINK("https://rossileiloes.com.br/lote/detalhe/80317", " LOTE COM APROX. 300 UNIDADES DE SPINNERS , DIVERSOS MODELOS E CORES. (sem uso, nas caixas) [ Confira o Vídeo ]")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450,00</t>
        </is>
      </c>
      <c r="F234" s="4" t="inlineStr">
        <is>
          <t>200.00</t>
        </is>
      </c>
    </row>
    <row collapsed="false" customFormat="false" customHeight="false" hidden="false" ht="12.1" outlineLevel="0" r="235">
      <c r="A235" s="5" t="s">
        <f>=HYPERLINK("https://rossileiloes.com.br/lote/detalhe/80273", "711")</f>
      </c>
      <c r="B235" s="4" t="s">
        <f>=HYPERLINK("https://rossileiloes.com.br/lote/detalhe/80273", "KIT COLEÇÃO C/ 30 MINI GARRAFAS SUVENIR. 60ml CADA, SENDO CACHAÇA/ VODKA / BLEND/ LICORES/ COQUETEL E OUTROS. CERCA DE 30 SABORES DIFERENTES. GARRAFAS DE VIDRO, TAMPA DE ALUMÍNIO, BEBIDAS ORIGINAIS.")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190,00</t>
        </is>
      </c>
      <c r="F235" s="4" t="inlineStr">
        <is>
          <t>50.00</t>
        </is>
      </c>
    </row>
    <row collapsed="false" customFormat="false" customHeight="false" hidden="false" ht="12.1" outlineLevel="0" r="236">
      <c r="A236" s="5" t="s">
        <f>=HYPERLINK("https://rossileiloes.com.br/lote/detalhe/80262", "712")</f>
      </c>
      <c r="B236" s="4" t="s">
        <f>=HYPERLINK("https://rossileiloes.com.br/lote/detalhe/80262", "30 GARRAFAS DE CACHAÇA CARVALHO OURO")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250,00</t>
        </is>
      </c>
      <c r="F236" s="4" t="inlineStr">
        <is>
          <t>50.00</t>
        </is>
      </c>
    </row>
    <row collapsed="false" customFormat="false" customHeight="false" hidden="false" ht="12.1" outlineLevel="0" r="237">
      <c r="A237" s="5" t="s">
        <f>=HYPERLINK("https://rossileiloes.com.br/lote/detalhe/80238", "713")</f>
      </c>
      <c r="B237" s="4" t="s">
        <f>=HYPERLINK("https://rossileiloes.com.br/lote/detalhe/80238", " LOTE C/ 30 GARRAFAS DE COQUETEL DE PÊSSEGO. 720ml CADA.")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250,00</t>
        </is>
      </c>
      <c r="F237" s="4" t="inlineStr">
        <is>
          <t>50.00</t>
        </is>
      </c>
    </row>
    <row collapsed="false" customFormat="false" customHeight="false" hidden="false" ht="12.1" outlineLevel="0" r="238">
      <c r="A238" s="5" t="s">
        <f>=HYPERLINK("https://rossileiloes.com.br/lote/detalhe/80241", "714")</f>
      </c>
      <c r="B238" s="4" t="s">
        <f>=HYPERLINK("https://rossileiloes.com.br/lote/detalhe/80241", " LOTE C/ 30 GARRAFAS DE CACHAÇA DE BANANA (38 GL). 720ml CADA, FEITA COM EXTRATO NATURAL DE BANANA (CACHAÇA DA ROÇA)")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250,00</t>
        </is>
      </c>
      <c r="F238" s="4" t="inlineStr">
        <is>
          <t>50.00</t>
        </is>
      </c>
    </row>
    <row collapsed="false" customFormat="false" customHeight="false" hidden="false" ht="12.1" outlineLevel="0" r="239">
      <c r="A239" s="5" t="s">
        <f>=HYPERLINK("https://rossileiloes.com.br/lote/detalhe/80287", "715")</f>
      </c>
      <c r="B239" s="4" t="s">
        <f>=HYPERLINK("https://rossileiloes.com.br/lote/detalhe/80287", " 30 GARRAFAS DE CACHAÇA SABORES VARIADOS - 700ml CADA GARRAFA")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250,00</t>
        </is>
      </c>
      <c r="F239" s="4" t="inlineStr">
        <is>
          <t>50.00</t>
        </is>
      </c>
    </row>
    <row collapsed="false" customFormat="false" customHeight="false" hidden="false" ht="12.1" outlineLevel="0" r="240">
      <c r="A240" s="5" t="s">
        <f>=HYPERLINK("https://rossileiloes.com.br/lote/detalhe/80313", "716")</f>
      </c>
      <c r="B240" s="4" t="s">
        <f>=HYPERLINK("https://rossileiloes.com.br/lote/detalhe/80313", "30 GARRAFAS DE CACHAÇA DE CARVALHO, ENVELHECIDA EM BARRIL DE MADEIRA DE CARVALHO, (MACIA E AMADEIRADA)")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250,00</t>
        </is>
      </c>
      <c r="F240" s="4" t="inlineStr">
        <is>
          <t>50.00</t>
        </is>
      </c>
    </row>
    <row collapsed="false" customFormat="false" customHeight="false" hidden="false" ht="12.1" outlineLevel="0" r="241">
      <c r="A241" s="5" t="s">
        <f>=HYPERLINK("https://rossileiloes.com.br/lote/detalhe/80277", "730")</f>
      </c>
      <c r="B241" s="4" t="s">
        <f>=HYPERLINK("https://rossileiloes.com.br/lote/detalhe/80277", " LOTE C/ 30 GARRAFAS DE CACHAÇA AMARELINHA. 720ml CADA, ENVELHECIDAS DIRETO DE BARRIS DE CARVALHO.")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250,00</t>
        </is>
      </c>
      <c r="F241" s="4" t="inlineStr">
        <is>
          <t>50.00</t>
        </is>
      </c>
    </row>
    <row collapsed="false" customFormat="false" customHeight="false" hidden="false" ht="12.1" outlineLevel="0" r="242">
      <c r="A242" s="5" t="s">
        <f>=HYPERLINK("https://rossileiloes.com.br/lote/detalhe/80327", "740")</f>
      </c>
      <c r="B242" s="4" t="s">
        <f>=HYPERLINK("https://rossileiloes.com.br/lote/detalhe/80327", " Motor Honda a Gasolina  4 Tempos GX 35. Para uso Diversos como: Estacionário, Bomba d'água, Gerador, Embarcações, Engenho, Roçadeiras, Régua Vibratória, Motopoda. Entre outras funções.")</f>
      </c>
      <c r="C242" s="4" t="inlineStr">
        <is>
          <t>Vendido</t>
        </is>
      </c>
      <c r="D242" s="4" t="inlineStr">
        <is>
          <t>1</t>
        </is>
      </c>
      <c r="E242" s="5" t="inlineStr">
        <is>
          <t>490,00</t>
        </is>
      </c>
      <c r="F242" s="4" t="inlineStr">
        <is>
          <t>50.00</t>
        </is>
      </c>
    </row>
    <row collapsed="false" customFormat="false" customHeight="false" hidden="false" ht="12.1" outlineLevel="0" r="243">
      <c r="A243" s="5" t="s">
        <f>=HYPERLINK("https://rossileiloes.com.br/lote/detalhe/80279", "745")</f>
      </c>
      <c r="B243" s="4" t="s">
        <f>=HYPERLINK("https://rossileiloes.com.br/lote/detalhe/80279", "KIT COLEÇÃO C/ 30 MINI GARRAFAS SUVENIR. 60ml CADA, SENDO CACHAÇA/ VODKA / BLEND/ LICORES/ COQUETEL E OUTROS. CERCA DE 30 SABORES DIFERENTES. GARRAFAS DE VIDRO, TAMPA DE ALUMÍNIO, BEBIDAS ORIGINAIS.")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190,00</t>
        </is>
      </c>
      <c r="F243" s="4" t="inlineStr">
        <is>
          <t>50.00</t>
        </is>
      </c>
    </row>
    <row collapsed="false" customFormat="false" customHeight="false" hidden="false" ht="12.1" outlineLevel="0" r="244">
      <c r="A244" s="5" t="s">
        <f>=HYPERLINK("https://rossileiloes.com.br/lote/detalhe/80305", "750")</f>
      </c>
      <c r="B244" s="4" t="s">
        <f>=HYPERLINK("https://rossileiloes.com.br/lote/detalhe/80305", " 30 GARRAFAS DE CACHAÇA SABOR JABUTICABA - 700ml CADA GARRAFA")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250,00</t>
        </is>
      </c>
      <c r="F244" s="4" t="inlineStr">
        <is>
          <t>50.00</t>
        </is>
      </c>
    </row>
    <row collapsed="false" customFormat="false" customHeight="false" hidden="false" ht="12.1" outlineLevel="0" r="245">
      <c r="A245" s="5" t="s">
        <f>=HYPERLINK("https://rossileiloes.com.br/lote/detalhe/80298", "752")</f>
      </c>
      <c r="B245" s="4" t="s">
        <f>=HYPERLINK("https://rossileiloes.com.br/lote/detalhe/80298", " 30 GARRAFAS DE CACHAÇA SABOR UMBURANA - 700ml CADA GARRAFA")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250,00</t>
        </is>
      </c>
      <c r="F245" s="4" t="inlineStr">
        <is>
          <t>50.00</t>
        </is>
      </c>
    </row>
    <row collapsed="false" customFormat="false" customHeight="false" hidden="false" ht="12.1" outlineLevel="0" r="246">
      <c r="A246" s="5" t="s">
        <f>=HYPERLINK("https://rossileiloes.com.br/lote/detalhe/80306", "753")</f>
      </c>
      <c r="B246" s="4" t="s">
        <f>=HYPERLINK("https://rossileiloes.com.br/lote/detalhe/80306", " 30 GARRAFAS DE CACHAÇA SABOR JABUTICABA - 700ml CADA GARRAFA")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250,00</t>
        </is>
      </c>
      <c r="F246" s="4" t="inlineStr">
        <is>
          <t>50.00</t>
        </is>
      </c>
    </row>
    <row collapsed="false" customFormat="false" customHeight="false" hidden="false" ht="12.1" outlineLevel="0" r="247">
      <c r="A247" s="5" t="s">
        <f>=HYPERLINK("https://rossileiloes.com.br/lote/detalhe/80322", "754")</f>
      </c>
      <c r="B247" s="4" t="s">
        <f>=HYPERLINK("https://rossileiloes.com.br/lote/detalhe/80322", " LOTE COM APROX. 100 UNIDADES DE SPINNERS , DIVERSOS MODELOS E CORES. (sem uso, nas caixas) [ Confira o Vídeo ]")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150,00</t>
        </is>
      </c>
      <c r="F247" s="4" t="inlineStr">
        <is>
          <t>200.00</t>
        </is>
      </c>
    </row>
    <row collapsed="false" customFormat="false" customHeight="false" hidden="false" ht="12.1" outlineLevel="0" r="248">
      <c r="A248" s="5" t="s">
        <f>=HYPERLINK("https://rossileiloes.com.br/lote/detalhe/80280", "755")</f>
      </c>
      <c r="B248" s="4" t="s">
        <f>=HYPERLINK("https://rossileiloes.com.br/lote/detalhe/80280", "KIT COLEÇÃO C/ 30 MINI GARRAFAS SUVENIR. 60ml CADA, SENDO CACHAÇA/ VODKA / BLEND/ LICORES/ COQUETEL E OUTROS. CERCA DE 30 SABORES DIFERENTES. GARRAFAS DE VIDRO, TAMPA DE ALUMÍNIO, BEBIDAS ORIGINAIS.")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190,00</t>
        </is>
      </c>
      <c r="F248" s="4" t="inlineStr">
        <is>
          <t>50.00</t>
        </is>
      </c>
    </row>
    <row collapsed="false" customFormat="false" customHeight="false" hidden="false" ht="12.1" outlineLevel="0" r="249">
      <c r="A249" s="5" t="s">
        <f>=HYPERLINK("https://rossileiloes.com.br/lote/detalhe/80311", "755")</f>
      </c>
      <c r="B249" s="4" t="s">
        <f>=HYPERLINK("https://rossileiloes.com.br/lote/detalhe/80311", "100 GARRAFAS DE CACHAÇA SABORES VARIADOS - 700ml CADA GARRAFA")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850,00</t>
        </is>
      </c>
      <c r="F249" s="4" t="inlineStr">
        <is>
          <t>50.00</t>
        </is>
      </c>
    </row>
    <row collapsed="false" customFormat="false" customHeight="false" hidden="false" ht="12.1" outlineLevel="0" r="250">
      <c r="A250" s="5" t="s">
        <f>=HYPERLINK("https://rossileiloes.com.br/lote/detalhe/80285", "757")</f>
      </c>
      <c r="B250" s="4" t="s">
        <f>=HYPERLINK("https://rossileiloes.com.br/lote/detalhe/80285", " 30 GARRAFAS DE CACHAÇA SABOR CANELINHA OURO - 700ml CADA GARRAFA")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250,00</t>
        </is>
      </c>
      <c r="F250" s="4" t="inlineStr">
        <is>
          <t>50.00</t>
        </is>
      </c>
    </row>
    <row collapsed="false" customFormat="false" customHeight="false" hidden="false" ht="12.1" outlineLevel="0" r="251">
      <c r="A251" s="5" t="s">
        <f>=HYPERLINK("https://rossileiloes.com.br/lote/detalhe/80229", "758")</f>
      </c>
      <c r="B251" s="4" t="s">
        <f>=HYPERLINK("https://rossileiloes.com.br/lote/detalhe/80229", " LOTE C/ 30 GARRAFAS DE CACHAÇA PRATA. 720ml CADA, ENVELHECIDAS NO BARRIL DE MADEIRA")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250,00</t>
        </is>
      </c>
      <c r="F251" s="4" t="inlineStr">
        <is>
          <t>50.00</t>
        </is>
      </c>
    </row>
    <row collapsed="false" customFormat="false" customHeight="false" hidden="false" ht="12.1" outlineLevel="0" r="252">
      <c r="A252" s="5" t="s">
        <f>=HYPERLINK("https://rossileiloes.com.br/lote/detalhe/80293", "760")</f>
      </c>
      <c r="B252" s="4" t="s">
        <f>=HYPERLINK("https://rossileiloes.com.br/lote/detalhe/80293", "300 GARRAFAS DE CACHAÇA SABORES VARIADOS - 700ml CADA GARRAFA")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2.500,00</t>
        </is>
      </c>
      <c r="F252" s="4" t="inlineStr">
        <is>
          <t>50.00</t>
        </is>
      </c>
    </row>
    <row collapsed="false" customFormat="false" customHeight="false" hidden="false" ht="12.1" outlineLevel="0" r="253">
      <c r="A253" s="5" t="s">
        <f>=HYPERLINK("https://rossileiloes.com.br/lote/detalhe/80254", "765")</f>
      </c>
      <c r="B253" s="4" t="s">
        <f>=HYPERLINK("https://rossileiloes.com.br/lote/detalhe/80254", " LOTE COM APROX. 100 UNIDADES DE SPINNERS , DIVERSOS MODELOS E CORES. (sem uso, nas caixas) [ Confira o Vídeo ]")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150,00</t>
        </is>
      </c>
      <c r="F253" s="4" t="inlineStr">
        <is>
          <t>200.00</t>
        </is>
      </c>
    </row>
    <row collapsed="false" customFormat="false" customHeight="false" hidden="false" ht="12.1" outlineLevel="0" r="254">
      <c r="A254" s="5" t="s">
        <f>=HYPERLINK("https://rossileiloes.com.br/lote/detalhe/80312", "770")</f>
      </c>
      <c r="B254" s="4" t="s">
        <f>=HYPERLINK("https://rossileiloes.com.br/lote/detalhe/80312", "30 GARRAFAS DE CACHAÇA DE CARVALHO, ENVELHECIDA EM BARRIL DE MADEIRA DE CARVALHO, (MACIA E AMADEIRADA)")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250,00</t>
        </is>
      </c>
      <c r="F254" s="4" t="inlineStr">
        <is>
          <t>50.00</t>
        </is>
      </c>
    </row>
    <row collapsed="false" customFormat="false" customHeight="false" hidden="false" ht="12.1" outlineLevel="0" r="255">
      <c r="A255" s="5" t="s">
        <f>=HYPERLINK("https://rossileiloes.com.br/lote/detalhe/80234", "771")</f>
      </c>
      <c r="B255" s="4" t="s">
        <f>=HYPERLINK("https://rossileiloes.com.br/lote/detalhe/80234", " 30 GARRAFAS DE CACHAÇA AMARELINHA DE ALAMBIQUE, ARMAZENADAS E ENVELHECIDAS EM BARRIL DE CARVALHO, 700ml CADA GARRAFA")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250,00</t>
        </is>
      </c>
      <c r="F255" s="4" t="inlineStr">
        <is>
          <t>50.00</t>
        </is>
      </c>
    </row>
    <row collapsed="false" customFormat="false" customHeight="false" hidden="false" ht="12.1" outlineLevel="0" r="256">
      <c r="A256" s="5" t="s">
        <f>=HYPERLINK("https://rossileiloes.com.br/lote/detalhe/80283", "777")</f>
      </c>
      <c r="B256" s="4" t="s">
        <f>=HYPERLINK("https://rossileiloes.com.br/lote/detalhe/80283", " 30 GARRAFAS DE CACHAÇA SABOR COQUNHO MEL - 700ml CADA GARRAFA")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250,00</t>
        </is>
      </c>
      <c r="F256" s="4" t="inlineStr">
        <is>
          <t>50.00</t>
        </is>
      </c>
    </row>
    <row collapsed="false" customFormat="false" customHeight="false" hidden="false" ht="12.1" outlineLevel="0" r="257">
      <c r="A257" s="5" t="s">
        <f>=HYPERLINK("https://rossileiloes.com.br/lote/detalhe/80239", "799")</f>
      </c>
      <c r="B257" s="4" t="s">
        <f>=HYPERLINK("https://rossileiloes.com.br/lote/detalhe/80239", " LOTE C/ 30 GARRAFAS DE CACHAÇA DE BANANA (38 GL). 720ml CADA, FEITA COM EXTRATO NATURAL DE BANANA (CACHAÇA DA ROÇA)")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250,00</t>
        </is>
      </c>
      <c r="F257" s="4" t="inlineStr">
        <is>
          <t>50.00</t>
        </is>
      </c>
    </row>
    <row collapsed="false" customFormat="false" customHeight="false" hidden="false" ht="12.1" outlineLevel="0" r="258">
      <c r="A258" s="5" t="s">
        <f>=HYPERLINK("https://rossileiloes.com.br/lote/detalhe/80217", "800")</f>
      </c>
      <c r="B258" s="4" t="s">
        <f>=HYPERLINK("https://rossileiloes.com.br/lote/detalhe/80217", "03 GARRAFÕES DE 4,5 LITROS CADA DE CACHAÇA AMARELINHA ENVELHECIDA EM BARRIL DE MADEIRA DE CARVALHO")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120,00</t>
        </is>
      </c>
      <c r="F258" s="4" t="inlineStr">
        <is>
          <t>50.00</t>
        </is>
      </c>
    </row>
    <row collapsed="false" customFormat="false" customHeight="false" hidden="false" ht="12.1" outlineLevel="0" r="259">
      <c r="A259" s="5" t="s">
        <f>=HYPERLINK("https://rossileiloes.com.br/lote/detalhe/80284", "801")</f>
      </c>
      <c r="B259" s="4" t="s">
        <f>=HYPERLINK("https://rossileiloes.com.br/lote/detalhe/80284", " 30 GARRAFAS DE CACHAÇA SABOR COQUNHO MEL - 700ml CADA GARRAFA")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250,00</t>
        </is>
      </c>
      <c r="F259" s="4" t="inlineStr">
        <is>
          <t>50.00</t>
        </is>
      </c>
    </row>
    <row collapsed="false" customFormat="false" customHeight="false" hidden="false" ht="12.1" outlineLevel="0" r="260">
      <c r="A260" s="5" t="s">
        <f>=HYPERLINK("https://rossileiloes.com.br/lote/detalhe/80296", "805")</f>
      </c>
      <c r="B260" s="4" t="s">
        <f>=HYPERLINK("https://rossileiloes.com.br/lote/detalhe/80296", " 30 GARRAFAS DE CACHAÇA SABOR PEQUI - 700ml CADA GARRAFA")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250,00</t>
        </is>
      </c>
      <c r="F260" s="4" t="inlineStr">
        <is>
          <t>50.00</t>
        </is>
      </c>
    </row>
    <row collapsed="false" customFormat="false" customHeight="false" hidden="false" ht="12.1" outlineLevel="0" r="261">
      <c r="A261" s="5" t="s">
        <f>=HYPERLINK("https://rossileiloes.com.br/lote/detalhe/80249", "806")</f>
      </c>
      <c r="B261" s="4" t="s">
        <f>=HYPERLINK("https://rossileiloes.com.br/lote/detalhe/80249", "30 GARRAFAS DE CACHAÇA DE CARVALHO, ENVELHECIDA EM BARRIL DE MADEIRA DE CARVALHO, (MACIA E AMADEIRADA)")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250,00</t>
        </is>
      </c>
      <c r="F26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2026-06-06T19:28:45.00Z</dcterms:created>
  <dc:creator>Tellks Tecnologia</dc:creator>
  <cp:revision>0</cp:revision>
</cp:coreProperties>
</file>