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EMPILHADEIRAS, MÁQUINAS PESADAS E DE INDÚSTRIA ALIMENTÍCIA</t>
        </is>
      </c>
      <c r="C6" s="4"/>
      <c r="D6" s="4"/>
      <c r="E6" s="4"/>
      <c r="F6" s="4"/>
    </row>
    <row collapsed="false" customFormat="false" customHeight="false" hidden="false" ht="12.1" outlineLevel="0" r="7">
      <c r="A7" s="3" t="inlineStr">
        <is>
          <t>Data</t>
        </is>
      </c>
      <c r="B7" s="4" t="inlineStr">
        <is>
          <t>28/01/2022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=HYPERLINK("https://rossileiloes.com.br/lote/detalhe/113078", "000")</f>
      </c>
      <c r="B11" s="4" t="s">
        <f>=HYPERLINK("https://rossileiloes.com.br/lote/detalhe/113078",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0</t>
        </is>
      </c>
      <c r="E11" s="5" t="inlineStr">
        <is>
          <t>100.000,00</t>
        </is>
      </c>
      <c r="F11" s="4" t="inlineStr">
        <is>
          <t>250.00</t>
        </is>
      </c>
    </row>
    <row collapsed="false" customFormat="false" customHeight="false" hidden="false" ht="12.1" outlineLevel="0" r="12">
      <c r="A12" s="5" t="s">
        <f>=HYPERLINK("https://rossileiloes.com.br/lote/detalhe/113035", "001")</f>
      </c>
      <c r="B12" s="4" t="s">
        <f>=HYPERLINK("https://rossileiloes.com.br/lote/detalhe/113035", " Empilhadeira diesel , yale GP090VX , ano 2015 , código ED 117")</f>
      </c>
      <c r="C12" s="4" t="inlineStr">
        <is>
          <t>Não vendido</t>
        </is>
      </c>
      <c r="D12" s="4" t="inlineStr">
        <is>
          <t>1</t>
        </is>
      </c>
      <c r="E12" s="5" t="inlineStr">
        <is>
          <t>30.000,00</t>
        </is>
      </c>
      <c r="F12" s="4" t="inlineStr">
        <is>
          <t>200.00</t>
        </is>
      </c>
    </row>
    <row collapsed="false" customFormat="false" customHeight="false" hidden="false" ht="12.1" outlineLevel="0" r="13">
      <c r="A13" s="5" t="s">
        <f>=HYPERLINK("https://rossileiloes.com.br/lote/detalhe/113037", "002")</f>
      </c>
      <c r="B13" s="4" t="s">
        <f>=HYPERLINK("https://rossileiloes.com.br/lote/detalhe/113037", " Empilhadeira diesel , yale GP155CA, ano 2005 , código ED006. Acompanha torre de levantamento com garfos")</f>
      </c>
      <c r="C13" s="4" t="inlineStr">
        <is>
          <t>Não vendido</t>
        </is>
      </c>
      <c r="D13" s="4" t="inlineStr">
        <is>
          <t>1</t>
        </is>
      </c>
      <c r="E13" s="5" t="inlineStr">
        <is>
          <t>30.000,00</t>
        </is>
      </c>
      <c r="F13" s="4" t="inlineStr">
        <is>
          <t>200.00</t>
        </is>
      </c>
    </row>
    <row collapsed="false" customFormat="false" customHeight="false" hidden="false" ht="12.1" outlineLevel="0" r="14">
      <c r="A14" s="5" t="s">
        <f>=HYPERLINK("https://rossileiloes.com.br/lote/detalhe/113036", "003")</f>
      </c>
      <c r="B14" s="4" t="s">
        <f>=HYPERLINK("https://rossileiloes.com.br/lote/detalhe/113036", " Empilhadeira GLP, yale GP O50VX, ano 2012 ,código EG066")</f>
      </c>
      <c r="C14" s="4" t="inlineStr">
        <is>
          <t>Não vendido</t>
        </is>
      </c>
      <c r="D14" s="4" t="inlineStr">
        <is>
          <t>0</t>
        </is>
      </c>
      <c r="E14" s="5" t="inlineStr">
        <is>
          <t>15.000,00</t>
        </is>
      </c>
      <c r="F14" s="4" t="inlineStr">
        <is>
          <t>200.00</t>
        </is>
      </c>
    </row>
    <row collapsed="false" customFormat="false" customHeight="false" hidden="false" ht="12.1" outlineLevel="0" r="15">
      <c r="A15" s="5" t="s">
        <f>=HYPERLINK("https://rossileiloes.com.br/lote/detalhe/113038", "004")</f>
      </c>
      <c r="B15" s="4" t="s">
        <f>=HYPERLINK("https://rossileiloes.com.br/lote/detalhe/113038", " Empilhadeira GLP, yale , GP155VX. Ano 2010 ,código EG 043. Acompanha torre de levantamento e garfos. Sem contra peso")</f>
      </c>
      <c r="C15" s="4" t="inlineStr">
        <is>
          <t>Não vendido</t>
        </is>
      </c>
      <c r="D15" s="4" t="inlineStr">
        <is>
          <t>0</t>
        </is>
      </c>
      <c r="E15" s="5" t="inlineStr">
        <is>
          <t>12.000,00</t>
        </is>
      </c>
      <c r="F15" s="4" t="inlineStr">
        <is>
          <t>200.00</t>
        </is>
      </c>
    </row>
    <row collapsed="false" customFormat="false" customHeight="false" hidden="false" ht="12.1" outlineLevel="0" r="16">
      <c r="A16" s="5" t="s">
        <f>=HYPERLINK("https://rossileiloes.com.br/lote/detalhe/113039", "005")</f>
      </c>
      <c r="B16" s="4" t="s">
        <f>=HYPERLINK("https://rossileiloes.com.br/lote/detalhe/113039", " Empilhadeira diesel, yale, GP155VX, ano 2009 ,código ED028")</f>
      </c>
      <c r="C16" s="4" t="inlineStr">
        <is>
          <t>Não vendido</t>
        </is>
      </c>
      <c r="D16" s="4" t="inlineStr">
        <is>
          <t>0</t>
        </is>
      </c>
      <c r="E16" s="5" t="inlineStr">
        <is>
          <t>8.000,00</t>
        </is>
      </c>
      <c r="F16" s="4" t="inlineStr">
        <is>
          <t>200.00</t>
        </is>
      </c>
    </row>
    <row collapsed="false" customFormat="false" customHeight="false" hidden="false" ht="12.1" outlineLevel="0" r="17">
      <c r="A17" s="5" t="s">
        <f>=HYPERLINK("https://rossileiloes.com.br/lote/detalhe/113043", "006")</f>
      </c>
      <c r="B17" s="4" t="s">
        <f>=HYPERLINK("https://rossileiloes.com.br/lote/detalhe/113043", " Empilhadeira GLP , yale , GP155VX, ano 2009, código EG033. Acompanha torre de levantamento")</f>
      </c>
      <c r="C17" s="4" t="inlineStr">
        <is>
          <t>Não vendido</t>
        </is>
      </c>
      <c r="D17" s="4" t="inlineStr">
        <is>
          <t>0</t>
        </is>
      </c>
      <c r="E17" s="5" t="inlineStr">
        <is>
          <t>18.500,00</t>
        </is>
      </c>
      <c r="F17" s="4" t="inlineStr">
        <is>
          <t>200.00</t>
        </is>
      </c>
    </row>
    <row collapsed="false" customFormat="false" customHeight="false" hidden="false" ht="12.1" outlineLevel="0" r="18">
      <c r="A18" s="5" t="s">
        <f>=HYPERLINK("https://rossileiloes.com.br/lote/detalhe/113040", "007")</f>
      </c>
      <c r="B18" s="4" t="s">
        <f>=HYPERLINK("https://rossileiloes.com.br/lote/detalhe/113040", " Empilhadeira diesel , Yale ,GP190VX , ano 2014 , código ED106. Acompanha torre de elevação")</f>
      </c>
      <c r="C18" s="4" t="inlineStr">
        <is>
          <t>Não vendido</t>
        </is>
      </c>
      <c r="D18" s="4" t="inlineStr">
        <is>
          <t>0</t>
        </is>
      </c>
      <c r="E18" s="5" t="inlineStr">
        <is>
          <t>30.000,00</t>
        </is>
      </c>
      <c r="F18" s="4" t="inlineStr">
        <is>
          <t>200.00</t>
        </is>
      </c>
    </row>
    <row collapsed="false" customFormat="false" customHeight="false" hidden="false" ht="12.1" outlineLevel="0" r="19">
      <c r="A19" s="5" t="s">
        <f>=HYPERLINK("https://rossileiloes.com.br/lote/detalhe/113044", "008")</f>
      </c>
      <c r="B19" s="4" t="s">
        <f>=HYPERLINK("https://rossileiloes.com.br/lote/detalhe/113044", " Empilhadeira diesel , yale , GP190VX , 2014 , código ED097. Acompanha torre de levantamento")</f>
      </c>
      <c r="C19" s="4" t="inlineStr">
        <is>
          <t>Não vendido</t>
        </is>
      </c>
      <c r="D19" s="4" t="inlineStr">
        <is>
          <t>0</t>
        </is>
      </c>
      <c r="E19" s="5" t="inlineStr">
        <is>
          <t>25.000,00</t>
        </is>
      </c>
      <c r="F19" s="4" t="inlineStr">
        <is>
          <t>200.00</t>
        </is>
      </c>
    </row>
    <row collapsed="false" customFormat="false" customHeight="false" hidden="false" ht="12.1" outlineLevel="0" r="20">
      <c r="A20" s="5" t="s">
        <f>=HYPERLINK("https://rossileiloes.com.br/lote/detalhe/113042", "009")</f>
      </c>
      <c r="B20" s="4" t="s">
        <f>=HYPERLINK("https://rossileiloes.com.br/lote/detalhe/113042", " Empilhadeira diesel , yale , GP090VX, ano 2010 , código ED042")</f>
      </c>
      <c r="C20" s="4" t="inlineStr">
        <is>
          <t>Não vendido</t>
        </is>
      </c>
      <c r="D20" s="4" t="inlineStr">
        <is>
          <t>0</t>
        </is>
      </c>
      <c r="E20" s="5" t="inlineStr">
        <is>
          <t>20.000,00</t>
        </is>
      </c>
      <c r="F20" s="4" t="inlineStr">
        <is>
          <t>200.00</t>
        </is>
      </c>
    </row>
    <row collapsed="false" customFormat="false" customHeight="false" hidden="false" ht="12.1" outlineLevel="0" r="21">
      <c r="A21" s="5" t="s">
        <f>=HYPERLINK("https://rossileiloes.com.br/lote/detalhe/113045", "010")</f>
      </c>
      <c r="B21" s="4" t="s">
        <f>=HYPERLINK("https://rossileiloes.com.br/lote/detalhe/113045", " Empilhadeira diesel , Yale , GP155CA , ano 2005 , código ED005. Acompanha torre de levantamento completa")</f>
      </c>
      <c r="C21" s="4" t="inlineStr">
        <is>
          <t>Não vendido</t>
        </is>
      </c>
      <c r="D21" s="4" t="inlineStr">
        <is>
          <t>0</t>
        </is>
      </c>
      <c r="E21" s="5" t="inlineStr">
        <is>
          <t>45.000,00</t>
        </is>
      </c>
      <c r="F21" s="4" t="inlineStr">
        <is>
          <t>200.00</t>
        </is>
      </c>
    </row>
    <row collapsed="false" customFormat="false" customHeight="false" hidden="false" ht="12.1" outlineLevel="0" r="22">
      <c r="A22" s="5" t="s">
        <f>=HYPERLINK("https://rossileiloes.com.br/lote/detalhe/113041", "011")</f>
      </c>
      <c r="B22" s="4" t="s">
        <f>=HYPERLINK("https://rossileiloes.com.br/lote/detalhe/113041", " Empilhadeira diesel ,yale ,GP090VX, ano 2015, código ED116")</f>
      </c>
      <c r="C22" s="4" t="inlineStr">
        <is>
          <t>Não vendido</t>
        </is>
      </c>
      <c r="D22" s="4" t="inlineStr">
        <is>
          <t>0</t>
        </is>
      </c>
      <c r="E22" s="5" t="inlineStr">
        <is>
          <t>30.000,00</t>
        </is>
      </c>
      <c r="F22" s="4" t="inlineStr">
        <is>
          <t>200.00</t>
        </is>
      </c>
    </row>
    <row collapsed="false" customFormat="false" customHeight="false" hidden="false" ht="12.1" outlineLevel="0" r="23">
      <c r="A23" s="5" t="s">
        <f>=HYPERLINK("https://rossileiloes.com.br/lote/detalhe/113047", "012")</f>
      </c>
      <c r="B23" s="4" t="s">
        <f>=HYPERLINK("https://rossileiloes.com.br/lote/detalhe/113047", " Empilhadeira GLP , Yale , GP155VX, código EG031 ano 2009")</f>
      </c>
      <c r="C23" s="4" t="inlineStr">
        <is>
          <t>Não vendido</t>
        </is>
      </c>
      <c r="D23" s="4" t="inlineStr">
        <is>
          <t>0</t>
        </is>
      </c>
      <c r="E23" s="5" t="inlineStr">
        <is>
          <t>65.000,00</t>
        </is>
      </c>
      <c r="F23" s="4" t="inlineStr">
        <is>
          <t>200.00</t>
        </is>
      </c>
    </row>
    <row collapsed="false" customFormat="false" customHeight="false" hidden="false" ht="12.1" outlineLevel="0" r="24">
      <c r="A24" s="5" t="s">
        <f>=HYPERLINK("https://rossileiloes.com.br/lote/detalhe/113049", "013")</f>
      </c>
      <c r="B24" s="4" t="s">
        <f>=HYPERLINK("https://rossileiloes.com.br/lote/detalhe/113049", " Empilhadeira GLP, Yale, GP090VX , ano 2009 , código EG029")</f>
      </c>
      <c r="C24" s="4" t="inlineStr">
        <is>
          <t>Não vendido</t>
        </is>
      </c>
      <c r="D24" s="4" t="inlineStr">
        <is>
          <t>0</t>
        </is>
      </c>
      <c r="E24" s="5" t="inlineStr">
        <is>
          <t>45.000,00</t>
        </is>
      </c>
      <c r="F24" s="4" t="inlineStr">
        <is>
          <t>200.00</t>
        </is>
      </c>
    </row>
    <row collapsed="false" customFormat="false" customHeight="false" hidden="false" ht="12.1" outlineLevel="0" r="25">
      <c r="A25" s="5" t="s">
        <f>=HYPERLINK("https://rossileiloes.com.br/lote/detalhe/113048", "014")</f>
      </c>
      <c r="B25" s="4" t="s">
        <f>=HYPERLINK("https://rossileiloes.com.br/lote/detalhe/113048", " Empilhadeira diesel , yale , GP050VX , ano 2014 , código ED102")</f>
      </c>
      <c r="C25" s="4" t="inlineStr">
        <is>
          <t>Não vendido</t>
        </is>
      </c>
      <c r="D25" s="4" t="inlineStr">
        <is>
          <t>0</t>
        </is>
      </c>
      <c r="E25" s="5" t="inlineStr">
        <is>
          <t>18.000,00</t>
        </is>
      </c>
      <c r="F25" s="4" t="inlineStr">
        <is>
          <t>200.00</t>
        </is>
      </c>
    </row>
    <row collapsed="false" customFormat="false" customHeight="false" hidden="false" ht="12.1" outlineLevel="0" r="26">
      <c r="A26" s="5" t="s">
        <f>=HYPERLINK("https://rossileiloes.com.br/lote/detalhe/113050", "015")</f>
      </c>
      <c r="B26" s="4" t="s">
        <f>=HYPERLINK("https://rossileiloes.com.br/lote/detalhe/113050", " Empilhadeira diesel , yale, GP090VX, ano 2009 , código ED025")</f>
      </c>
      <c r="C26" s="4" t="inlineStr">
        <is>
          <t>Não vendido</t>
        </is>
      </c>
      <c r="D26" s="4" t="inlineStr">
        <is>
          <t>0</t>
        </is>
      </c>
      <c r="E26" s="5" t="inlineStr">
        <is>
          <t>47.000,00</t>
        </is>
      </c>
      <c r="F26" s="4" t="inlineStr">
        <is>
          <t>200.00</t>
        </is>
      </c>
    </row>
    <row collapsed="false" customFormat="false" customHeight="false" hidden="false" ht="12.1" outlineLevel="0" r="27">
      <c r="A27" s="5" t="s">
        <f>=HYPERLINK("https://rossileiloes.com.br/lote/detalhe/113051", "016")</f>
      </c>
      <c r="B27" s="4" t="s">
        <f>=HYPERLINK("https://rossileiloes.com.br/lote/detalhe/113051", " Empilhadeira GLP , Hyster, H155FT - 7,75TN , ano 2009 código EG037. Acompanha torre de levantamento")</f>
      </c>
      <c r="C27" s="4" t="inlineStr">
        <is>
          <t>Não vendido</t>
        </is>
      </c>
      <c r="D27" s="4" t="inlineStr">
        <is>
          <t>0</t>
        </is>
      </c>
      <c r="E27" s="5" t="inlineStr">
        <is>
          <t>57.000,00</t>
        </is>
      </c>
      <c r="F27" s="4" t="inlineStr">
        <is>
          <t>200.00</t>
        </is>
      </c>
    </row>
    <row collapsed="false" customFormat="false" customHeight="false" hidden="false" ht="12.1" outlineLevel="0" r="28">
      <c r="A28" s="5" t="s">
        <f>=HYPERLINK("https://rossileiloes.com.br/lote/detalhe/113046", "017")</f>
      </c>
      <c r="B28" s="4" t="s">
        <f>=HYPERLINK("https://rossileiloes.com.br/lote/detalhe/113046", " Empilhadeira diesel, Yale, GP090VX, ano 2009 , código ED024")</f>
      </c>
      <c r="C28" s="4" t="inlineStr">
        <is>
          <t>Não vendido</t>
        </is>
      </c>
      <c r="D28" s="4" t="inlineStr">
        <is>
          <t>0</t>
        </is>
      </c>
      <c r="E28" s="5" t="inlineStr">
        <is>
          <t>45.000,00</t>
        </is>
      </c>
      <c r="F28" s="4" t="inlineStr">
        <is>
          <t>200.00</t>
        </is>
      </c>
    </row>
    <row collapsed="false" customFormat="false" customHeight="false" hidden="false" ht="12.1" outlineLevel="0" r="29">
      <c r="A29" s="5" t="s">
        <f>=HYPERLINK("https://rossileiloes.com.br/lote/detalhe/113053", "018")</f>
      </c>
      <c r="B29" s="4" t="s">
        <f>=HYPERLINK("https://rossileiloes.com.br/lote/detalhe/113053", " Empilhadeira GLP, GP155VX, ano 2014 , código EG109. Acompanha torre de levantamento")</f>
      </c>
      <c r="C29" s="4" t="inlineStr">
        <is>
          <t>Não vendido</t>
        </is>
      </c>
      <c r="D29" s="4" t="inlineStr">
        <is>
          <t>1</t>
        </is>
      </c>
      <c r="E29" s="5" t="inlineStr">
        <is>
          <t>40.000,00</t>
        </is>
      </c>
      <c r="F29" s="4" t="inlineStr">
        <is>
          <t>200.00</t>
        </is>
      </c>
    </row>
    <row collapsed="false" customFormat="false" customHeight="false" hidden="false" ht="12.1" outlineLevel="0" r="30">
      <c r="A30" s="5" t="s">
        <f>=HYPERLINK("https://rossileiloes.com.br/lote/detalhe/113054", "019")</f>
      </c>
      <c r="B30" s="4" t="s">
        <f>=HYPERLINK("https://rossileiloes.com.br/lote/detalhe/113054", " Empilhadeira GLP, Yale, GP155VX, ano 2009, código EG032. Acompanha torre de levantamento")</f>
      </c>
      <c r="C30" s="4" t="inlineStr">
        <is>
          <t>Não vendido</t>
        </is>
      </c>
      <c r="D30" s="4" t="inlineStr">
        <is>
          <t>0</t>
        </is>
      </c>
      <c r="E30" s="5" t="inlineStr">
        <is>
          <t>28.000,00</t>
        </is>
      </c>
      <c r="F30" s="4" t="inlineStr">
        <is>
          <t>200.00</t>
        </is>
      </c>
    </row>
    <row collapsed="false" customFormat="false" customHeight="false" hidden="false" ht="12.1" outlineLevel="0" r="31">
      <c r="A31" s="5" t="s">
        <f>=HYPERLINK("https://rossileiloes.com.br/lote/detalhe/113052", "020")</f>
      </c>
      <c r="B31" s="4" t="s">
        <f>=HYPERLINK("https://rossileiloes.com.br/lote/detalhe/113052", " Empilhadeira diesel, Yale, GP090VX, ano 2010, código ED 038")</f>
      </c>
      <c r="C31" s="4" t="inlineStr">
        <is>
          <t>Não vendido</t>
        </is>
      </c>
      <c r="D31" s="4" t="inlineStr">
        <is>
          <t>0</t>
        </is>
      </c>
      <c r="E31" s="5" t="inlineStr">
        <is>
          <t>20.000,00</t>
        </is>
      </c>
      <c r="F31" s="4" t="inlineStr">
        <is>
          <t>200.00</t>
        </is>
      </c>
    </row>
    <row collapsed="false" customFormat="false" customHeight="false" hidden="false" ht="12.1" outlineLevel="0" r="32">
      <c r="A32" s="5" t="s">
        <f>=HYPERLINK("https://rossileiloes.com.br/lote/detalhe/113056", "021")</f>
      </c>
      <c r="B32" s="4" t="s">
        <f>=HYPERLINK("https://rossileiloes.com.br/lote/detalhe/113056", " Empilhadeira diesel , Yale, GP090VX, ano 2011 , código ED064 ")</f>
      </c>
      <c r="C32" s="4" t="inlineStr">
        <is>
          <t>Não vendido</t>
        </is>
      </c>
      <c r="D32" s="4" t="inlineStr">
        <is>
          <t>0</t>
        </is>
      </c>
      <c r="E32" s="5" t="inlineStr">
        <is>
          <t>50.000,00</t>
        </is>
      </c>
      <c r="F32" s="4" t="inlineStr">
        <is>
          <t>200.00</t>
        </is>
      </c>
    </row>
    <row collapsed="false" customFormat="false" customHeight="false" hidden="false" ht="12.1" outlineLevel="0" r="33">
      <c r="A33" s="5" t="s">
        <f>=HYPERLINK("https://rossileiloes.com.br/lote/detalhe/113055", "022")</f>
      </c>
      <c r="B33" s="4" t="s">
        <f>=HYPERLINK("https://rossileiloes.com.br/lote/detalhe/113055", " Empilhadeira diesel , yale , GP120VX , ano 2014 , código ED095")</f>
      </c>
      <c r="C33" s="4" t="inlineStr">
        <is>
          <t>Vendido</t>
        </is>
      </c>
      <c r="D33" s="4" t="inlineStr">
        <is>
          <t>1</t>
        </is>
      </c>
      <c r="E33" s="5" t="inlineStr">
        <is>
          <t>60.000,00</t>
        </is>
      </c>
      <c r="F33" s="4" t="inlineStr">
        <is>
          <t>200.00</t>
        </is>
      </c>
    </row>
    <row collapsed="false" customFormat="false" customHeight="false" hidden="false" ht="12.1" outlineLevel="0" r="34">
      <c r="A34" s="5" t="s">
        <f>=HYPERLINK("https://rossileiloes.com.br/lote/detalhe/113057", "023")</f>
      </c>
      <c r="B34" s="4" t="s">
        <f>=HYPERLINK("https://rossileiloes.com.br/lote/detalhe/113057", " Auto betoneira Fiori , modelo DB460sl, ano 2011, código ABT004. Operacional. Necessita de revisão ")</f>
      </c>
      <c r="C34" s="4" t="inlineStr">
        <is>
          <t>Não vendido</t>
        </is>
      </c>
      <c r="D34" s="4" t="inlineStr">
        <is>
          <t>0</t>
        </is>
      </c>
      <c r="E34" s="5" t="inlineStr">
        <is>
          <t>75.000,00</t>
        </is>
      </c>
      <c r="F34" s="4" t="inlineStr">
        <is>
          <t>200.00</t>
        </is>
      </c>
    </row>
    <row collapsed="false" customFormat="false" customHeight="false" hidden="false" ht="12.1" outlineLevel="0" r="35">
      <c r="A35" s="5" t="s">
        <f>=HYPERLINK("https://rossileiloes.com.br/lote/detalhe/113058", "024")</f>
      </c>
      <c r="B35" s="4" t="s">
        <f>=HYPERLINK("https://rossileiloes.com.br/lote/detalhe/113058", " Auto betoneira D’avino , R40 , ano 2013 , código ABT 06")</f>
      </c>
      <c r="C35" s="4" t="inlineStr">
        <is>
          <t>Não vendido</t>
        </is>
      </c>
      <c r="D35" s="4" t="inlineStr">
        <is>
          <t>0</t>
        </is>
      </c>
      <c r="E35" s="5" t="inlineStr">
        <is>
          <t>65.000,00</t>
        </is>
      </c>
      <c r="F35" s="4" t="inlineStr">
        <is>
          <t>200.00</t>
        </is>
      </c>
    </row>
    <row collapsed="false" customFormat="false" customHeight="false" hidden="false" ht="12.1" outlineLevel="0" r="36">
      <c r="A36" s="5" t="s">
        <f>=HYPERLINK("https://rossileiloes.com.br/lote/detalhe/113060", "025")</f>
      </c>
      <c r="B36" s="4" t="s">
        <f>=HYPERLINK("https://rossileiloes.com.br/lote/detalhe/113060", " Auto betoneira D’avino , R40 ano 2013 , código ABT 05")</f>
      </c>
      <c r="C36" s="4" t="inlineStr">
        <is>
          <t>Não vendido</t>
        </is>
      </c>
      <c r="D36" s="4" t="inlineStr">
        <is>
          <t>0</t>
        </is>
      </c>
      <c r="E36" s="5" t="inlineStr">
        <is>
          <t>65.000,00</t>
        </is>
      </c>
      <c r="F36" s="4" t="inlineStr">
        <is>
          <t>200.00</t>
        </is>
      </c>
    </row>
    <row collapsed="false" customFormat="false" customHeight="false" hidden="false" ht="12.1" outlineLevel="0" r="37">
      <c r="A37" s="5" t="s">
        <f>=HYPERLINK("https://rossileiloes.com.br/lote/detalhe/113059", "026")</f>
      </c>
      <c r="B37" s="4" t="s">
        <f>=HYPERLINK("https://rossileiloes.com.br/lote/detalhe/113059", " Auto betoneira D’avino, R40, ano 2014")</f>
      </c>
      <c r="C37" s="4" t="inlineStr">
        <is>
          <t>Não vendido</t>
        </is>
      </c>
      <c r="D37" s="4" t="inlineStr">
        <is>
          <t>0</t>
        </is>
      </c>
      <c r="E37" s="5" t="inlineStr">
        <is>
          <t>70.000,00</t>
        </is>
      </c>
      <c r="F37" s="4" t="inlineStr">
        <is>
          <t>200.00</t>
        </is>
      </c>
    </row>
    <row collapsed="false" customFormat="false" customHeight="false" hidden="false" ht="12.1" outlineLevel="0" r="38">
      <c r="A38" s="5" t="s">
        <f>=HYPERLINK("https://rossileiloes.com.br/lote/detalhe/113061", "027")</f>
      </c>
      <c r="B38" s="4" t="s">
        <f>=HYPERLINK("https://rossileiloes.com.br/lote/detalhe/113061", " Manipulador telescópio, Manitou , MT1740SLT , ano 2012, código MT04")</f>
      </c>
      <c r="C38" s="4" t="inlineStr">
        <is>
          <t>Não vendido</t>
        </is>
      </c>
      <c r="D38" s="4" t="inlineStr">
        <is>
          <t>0</t>
        </is>
      </c>
      <c r="E38" s="5" t="inlineStr">
        <is>
          <t>30.000,00</t>
        </is>
      </c>
      <c r="F38" s="4" t="inlineStr">
        <is>
          <t>200.00</t>
        </is>
      </c>
    </row>
    <row collapsed="false" customFormat="false" customHeight="false" hidden="false" ht="12.1" outlineLevel="0" r="39">
      <c r="A39" s="5" t="s">
        <f>=HYPERLINK("https://rossileiloes.com.br/lote/detalhe/113063", "028")</f>
      </c>
      <c r="B39" s="4" t="s">
        <f>=HYPERLINK("https://rossileiloes.com.br/lote/detalhe/113063", " Manipulador telescópio, Manitou, Série MT1440SLT E3 , ano 2013, código MT10")</f>
      </c>
      <c r="C39" s="4" t="inlineStr">
        <is>
          <t>Não vendido</t>
        </is>
      </c>
      <c r="D39" s="4" t="inlineStr">
        <is>
          <t>0</t>
        </is>
      </c>
      <c r="E39" s="5" t="inlineStr">
        <is>
          <t>50.000,00</t>
        </is>
      </c>
      <c r="F39" s="4" t="inlineStr">
        <is>
          <t>200.00</t>
        </is>
      </c>
    </row>
    <row collapsed="false" customFormat="false" customHeight="false" hidden="false" ht="12.1" outlineLevel="0" r="40">
      <c r="A40" s="5" t="s">
        <f>=HYPERLINK("https://rossileiloes.com.br/lote/detalhe/113062", "029")</f>
      </c>
      <c r="B40" s="4" t="s">
        <f>=HYPERLINK("https://rossileiloes.com.br/lote/detalhe/113062", " Manipulador telescópio, Manitou, série MT1740SLT , ano 2013, código MT15")</f>
      </c>
      <c r="C40" s="4" t="inlineStr">
        <is>
          <t>Não vendido</t>
        </is>
      </c>
      <c r="D40" s="4" t="inlineStr">
        <is>
          <t>0</t>
        </is>
      </c>
      <c r="E40" s="5" t="inlineStr">
        <is>
          <t>50.000,00</t>
        </is>
      </c>
      <c r="F40" s="4" t="inlineStr">
        <is>
          <t>200.00</t>
        </is>
      </c>
    </row>
    <row collapsed="false" customFormat="false" customHeight="false" hidden="false" ht="12.1" outlineLevel="0" r="41">
      <c r="A41" s="5" t="s">
        <f>=HYPERLINK("https://rossileiloes.com.br/lote/detalhe/113064", "030")</f>
      </c>
      <c r="B41" s="4" t="s">
        <f>=HYPERLINK("https://rossileiloes.com.br/lote/detalhe/113064", " Rolo compactador , DYNAPAC, CA70 2D , completo , motor aberto, Código RC 29")</f>
      </c>
      <c r="C41" s="4" t="inlineStr">
        <is>
          <t>Não vendido</t>
        </is>
      </c>
      <c r="D41" s="4" t="inlineStr">
        <is>
          <t>1</t>
        </is>
      </c>
      <c r="E41" s="5" t="inlineStr">
        <is>
          <t>35.000,00</t>
        </is>
      </c>
      <c r="F41" s="4" t="inlineStr">
        <is>
          <t>200.00</t>
        </is>
      </c>
    </row>
    <row collapsed="false" customFormat="false" customHeight="false" hidden="false" ht="12.1" outlineLevel="0" r="42">
      <c r="A42" s="5" t="s">
        <f>=HYPERLINK("https://rossileiloes.com.br/lote/detalhe/113066", "032")</f>
      </c>
      <c r="B42" s="4" t="s">
        <f>=HYPERLINK("https://rossileiloes.com.br/lote/detalhe/113066", " Manipulador de sucata Liebherr, A924C, ano 2014, código MS11")</f>
      </c>
      <c r="C42" s="4" t="inlineStr">
        <is>
          <t>Não vendido</t>
        </is>
      </c>
      <c r="D42" s="4" t="inlineStr">
        <is>
          <t>0</t>
        </is>
      </c>
      <c r="E42" s="5" t="inlineStr">
        <is>
          <t>70.000,00</t>
        </is>
      </c>
      <c r="F42" s="4" t="inlineStr">
        <is>
          <t>200.00</t>
        </is>
      </c>
    </row>
    <row collapsed="false" customFormat="false" customHeight="false" hidden="false" ht="12.1" outlineLevel="0" r="43">
      <c r="A43" s="5" t="s">
        <f>=HYPERLINK("https://rossileiloes.com.br/lote/detalhe/116200", "033")</f>
      </c>
      <c r="B43" s="4" t="s">
        <f>=HYPERLINK("https://rossileiloes.com.br/lote/detalhe/116200", "Empilhadeira Yale GP090VX. Código. EG071")</f>
      </c>
      <c r="C43" s="4" t="inlineStr">
        <is>
          <t>Vendido</t>
        </is>
      </c>
      <c r="D43" s="4" t="inlineStr">
        <is>
          <t>1</t>
        </is>
      </c>
      <c r="E43" s="5" t="inlineStr">
        <is>
          <t>40.000,00</t>
        </is>
      </c>
      <c r="F43" s="4" t="inlineStr">
        <is>
          <t>250.00</t>
        </is>
      </c>
    </row>
    <row collapsed="false" customFormat="false" customHeight="false" hidden="false" ht="12.1" outlineLevel="0" r="44">
      <c r="A44" s="5" t="s">
        <f>=HYPERLINK("https://rossileiloes.com.br/lote/detalhe/113070", "051")</f>
      </c>
      <c r="B44" s="4" t="s">
        <f>=HYPERLINK("https://rossileiloes.com.br/lote/detalhe/113070", " Trator Komatsu D61 EX. Parou trabalhando, rodante 80%. Motor Cummins, parado há 6 anos.")</f>
      </c>
      <c r="C44" s="4" t="inlineStr">
        <is>
          <t>Não vendido</t>
        </is>
      </c>
      <c r="D44" s="4" t="inlineStr">
        <is>
          <t>0</t>
        </is>
      </c>
      <c r="E44" s="5" t="inlineStr">
        <is>
          <t>150.000,00</t>
        </is>
      </c>
      <c r="F44" s="4" t="inlineStr">
        <is>
          <t>500.00</t>
        </is>
      </c>
    </row>
    <row collapsed="false" customFormat="false" customHeight="false" hidden="false" ht="12.1" outlineLevel="0" r="45">
      <c r="A45" s="5" t="s">
        <f>=HYPERLINK("https://rossileiloes.com.br/lote/detalhe/113067", "052")</f>
      </c>
      <c r="B45" s="4" t="s">
        <f>=HYPERLINK("https://rossileiloes.com.br/lote/detalhe/113067", "Peças para escavadeiras de 33 toneladas")</f>
      </c>
      <c r="C45" s="4" t="inlineStr">
        <is>
          <t>Não vendido</t>
        </is>
      </c>
      <c r="D45" s="4" t="inlineStr">
        <is>
          <t>0</t>
        </is>
      </c>
      <c r="E45" s="5" t="inlineStr">
        <is>
          <t>40.000,00</t>
        </is>
      </c>
      <c r="F45" s="4" t="inlineStr">
        <is>
          <t>250.00</t>
        </is>
      </c>
    </row>
    <row collapsed="false" customFormat="false" customHeight="false" hidden="false" ht="12.1" outlineLevel="0" r="46">
      <c r="A46" s="5" t="s">
        <f>=HYPERLINK("https://rossileiloes.com.br/lote/detalhe/113069", "059")</f>
      </c>
      <c r="B46" s="4" t="s">
        <f>=HYPERLINK("https://rossileiloes.com.br/lote/detalhe/113069", "[ VÍDEOS ] Pá Carregadeira Michigan. Transmissão 28000 Clark. Tansmissão aberta para retirar vazamentos, Carrier e engrenagem completos e semi novas.Necessita kit de vedação e discos.")</f>
      </c>
      <c r="C46" s="4" t="inlineStr">
        <is>
          <t>Não vendido</t>
        </is>
      </c>
      <c r="D46" s="4" t="inlineStr">
        <is>
          <t>0</t>
        </is>
      </c>
      <c r="E46" s="5" t="inlineStr">
        <is>
          <t>35.000,00</t>
        </is>
      </c>
      <c r="F46" s="4" t="inlineStr">
        <is>
          <t>500.00</t>
        </is>
      </c>
    </row>
    <row collapsed="false" customFormat="false" customHeight="false" hidden="false" ht="12.1" outlineLevel="0" r="47">
      <c r="A47" s="5" t="s">
        <f>=HYPERLINK("https://rossileiloes.com.br/lote/detalhe/113266", "101")</f>
      </c>
      <c r="B47" s="4" t="s">
        <f>=HYPERLINK("https://rossileiloes.com.br/lote/detalhe/113266", " Máquina para indústria alimentícia, no estado que se encontra. ")</f>
      </c>
      <c r="C47" s="4" t="inlineStr">
        <is>
          <t>Não vendido</t>
        </is>
      </c>
      <c r="D47" s="4" t="inlineStr">
        <is>
          <t>0</t>
        </is>
      </c>
      <c r="E47" s="5" t="inlineStr">
        <is>
          <t>2.500,00</t>
        </is>
      </c>
      <c r="F47" s="4" t="inlineStr">
        <is>
          <t>200.00</t>
        </is>
      </c>
    </row>
    <row collapsed="false" customFormat="false" customHeight="false" hidden="false" ht="12.1" outlineLevel="0" r="48">
      <c r="A48" s="5" t="s">
        <f>=HYPERLINK("https://rossileiloes.com.br/lote/detalhe/113267", "102")</f>
      </c>
      <c r="B48" s="4" t="s">
        <f>=HYPERLINK("https://rossileiloes.com.br/lote/detalhe/113267", " Máquina para indústria alimentícia, no estado que se encontra. ")</f>
      </c>
      <c r="C48" s="4" t="inlineStr">
        <is>
          <t>Não vendido</t>
        </is>
      </c>
      <c r="D48" s="4" t="inlineStr">
        <is>
          <t>0</t>
        </is>
      </c>
      <c r="E48" s="5" t="inlineStr">
        <is>
          <t>2.000,00</t>
        </is>
      </c>
      <c r="F48" s="4" t="inlineStr">
        <is>
          <t>200.00</t>
        </is>
      </c>
    </row>
    <row collapsed="false" customFormat="false" customHeight="false" hidden="false" ht="12.1" outlineLevel="0" r="49">
      <c r="A49" s="5" t="s">
        <f>=HYPERLINK("https://rossileiloes.com.br/lote/detalhe/113269", "103")</f>
      </c>
      <c r="B49" s="4" t="s">
        <f>=HYPERLINK("https://rossileiloes.com.br/lote/detalhe/113269", " Máquina para indústria alimentícia, no estado que se encontra. ")</f>
      </c>
      <c r="C49" s="4" t="inlineStr">
        <is>
          <t>Não vendido</t>
        </is>
      </c>
      <c r="D49" s="4" t="inlineStr">
        <is>
          <t>0</t>
        </is>
      </c>
      <c r="E49" s="5" t="inlineStr">
        <is>
          <t>2.000,00</t>
        </is>
      </c>
      <c r="F49" s="4" t="inlineStr">
        <is>
          <t>200.00</t>
        </is>
      </c>
    </row>
    <row collapsed="false" customFormat="false" customHeight="false" hidden="false" ht="12.1" outlineLevel="0" r="50">
      <c r="A50" s="5" t="s">
        <f>=HYPERLINK("https://rossileiloes.com.br/lote/detalhe/113272", "104")</f>
      </c>
      <c r="B50" s="4" t="s">
        <f>=HYPERLINK("https://rossileiloes.com.br/lote/detalhe/113272", " Máquina para indústria alimentícia, no estado que se encontra. ")</f>
      </c>
      <c r="C50" s="4" t="inlineStr">
        <is>
          <t>Não vendido</t>
        </is>
      </c>
      <c r="D50" s="4" t="inlineStr">
        <is>
          <t>0</t>
        </is>
      </c>
      <c r="E50" s="5" t="inlineStr">
        <is>
          <t>2.200,00</t>
        </is>
      </c>
      <c r="F50" s="4" t="inlineStr">
        <is>
          <t>200.00</t>
        </is>
      </c>
    </row>
    <row collapsed="false" customFormat="false" customHeight="false" hidden="false" ht="12.1" outlineLevel="0" r="51">
      <c r="A51" s="5" t="s">
        <f>=HYPERLINK("https://rossileiloes.com.br/lote/detalhe/113268", "105")</f>
      </c>
      <c r="B51" s="4" t="s">
        <f>=HYPERLINK("https://rossileiloes.com.br/lote/detalhe/113268", " Máquina para indústria alimentícia, no estado que se encontra. ")</f>
      </c>
      <c r="C51" s="4" t="inlineStr">
        <is>
          <t>Não vendido</t>
        </is>
      </c>
      <c r="D51" s="4" t="inlineStr">
        <is>
          <t>0</t>
        </is>
      </c>
      <c r="E51" s="5" t="inlineStr">
        <is>
          <t>2.500,00</t>
        </is>
      </c>
      <c r="F51" s="4" t="inlineStr">
        <is>
          <t>200.00</t>
        </is>
      </c>
    </row>
    <row collapsed="false" customFormat="false" customHeight="false" hidden="false" ht="12.1" outlineLevel="0" r="52">
      <c r="A52" s="5" t="s">
        <f>=HYPERLINK("https://rossileiloes.com.br/lote/detalhe/113271", "106")</f>
      </c>
      <c r="B52" s="4" t="s">
        <f>=HYPERLINK("https://rossileiloes.com.br/lote/detalhe/113271", " Máquina para indústria alimentícia, no estado que se encontra. ")</f>
      </c>
      <c r="C52" s="4" t="inlineStr">
        <is>
          <t>Não vendido</t>
        </is>
      </c>
      <c r="D52" s="4" t="inlineStr">
        <is>
          <t>0</t>
        </is>
      </c>
      <c r="E52" s="5" t="inlineStr">
        <is>
          <t>2.500,00</t>
        </is>
      </c>
      <c r="F52" s="4" t="inlineStr">
        <is>
          <t>200.00</t>
        </is>
      </c>
    </row>
    <row collapsed="false" customFormat="false" customHeight="false" hidden="false" ht="12.1" outlineLevel="0" r="53">
      <c r="A53" s="5" t="s">
        <f>=HYPERLINK("https://rossileiloes.com.br/lote/detalhe/113270", "107")</f>
      </c>
      <c r="B53" s="4" t="s">
        <f>=HYPERLINK("https://rossileiloes.com.br/lote/detalhe/113270", " Máquina para indústria alimentícia, no estado que se encontra. ")</f>
      </c>
      <c r="C53" s="4" t="inlineStr">
        <is>
          <t>Não vendido</t>
        </is>
      </c>
      <c r="D53" s="4" t="inlineStr">
        <is>
          <t>0</t>
        </is>
      </c>
      <c r="E53" s="5" t="inlineStr">
        <is>
          <t>2.200,00</t>
        </is>
      </c>
      <c r="F53" s="4" t="inlineStr">
        <is>
          <t>200.00</t>
        </is>
      </c>
    </row>
    <row collapsed="false" customFormat="false" customHeight="false" hidden="false" ht="12.1" outlineLevel="0" r="54">
      <c r="A54" s="5" t="s">
        <f>=HYPERLINK("https://rossileiloes.com.br/lote/detalhe/113273", "108")</f>
      </c>
      <c r="B54" s="4" t="s">
        <f>=HYPERLINK("https://rossileiloes.com.br/lote/detalhe/113273", " Máquina para indústria alimentícia, no estado que se encontra. ")</f>
      </c>
      <c r="C54" s="4" t="inlineStr">
        <is>
          <t>Não vendido</t>
        </is>
      </c>
      <c r="D54" s="4" t="inlineStr">
        <is>
          <t>0</t>
        </is>
      </c>
      <c r="E54" s="5" t="inlineStr">
        <is>
          <t>2.800,00</t>
        </is>
      </c>
      <c r="F54" s="4" t="inlineStr">
        <is>
          <t>200.00</t>
        </is>
      </c>
    </row>
    <row collapsed="false" customFormat="false" customHeight="false" hidden="false" ht="12.1" outlineLevel="0" r="55">
      <c r="A55" s="5" t="s">
        <f>=HYPERLINK("https://rossileiloes.com.br/lote/detalhe/113274", "109")</f>
      </c>
      <c r="B55" s="4" t="s">
        <f>=HYPERLINK("https://rossileiloes.com.br/lote/detalhe/113274", " Máquina para indústria alimentícia, no estado que se encontra. ")</f>
      </c>
      <c r="C55" s="4" t="inlineStr">
        <is>
          <t>Não vendido</t>
        </is>
      </c>
      <c r="D55" s="4" t="inlineStr">
        <is>
          <t>0</t>
        </is>
      </c>
      <c r="E55" s="5" t="inlineStr">
        <is>
          <t>3.000,00</t>
        </is>
      </c>
      <c r="F55" s="4" t="inlineStr">
        <is>
          <t>200.00</t>
        </is>
      </c>
    </row>
    <row collapsed="false" customFormat="false" customHeight="false" hidden="false" ht="12.1" outlineLevel="0" r="56">
      <c r="A56" s="5" t="s">
        <f>=HYPERLINK("https://rossileiloes.com.br/lote/detalhe/113275", "110")</f>
      </c>
      <c r="B56" s="4" t="s">
        <f>=HYPERLINK("https://rossileiloes.com.br/lote/detalhe/113275", " Máquina para indústria alimentícia, no estado que se encontra. ")</f>
      </c>
      <c r="C56" s="4" t="inlineStr">
        <is>
          <t>Não vendido</t>
        </is>
      </c>
      <c r="D56" s="4" t="inlineStr">
        <is>
          <t>0</t>
        </is>
      </c>
      <c r="E56" s="5" t="inlineStr">
        <is>
          <t>3.200,00</t>
        </is>
      </c>
      <c r="F56" s="4" t="inlineStr">
        <is>
          <t>200.00</t>
        </is>
      </c>
    </row>
    <row collapsed="false" customFormat="false" customHeight="false" hidden="false" ht="12.1" outlineLevel="0" r="57">
      <c r="A57" s="5" t="s">
        <f>=HYPERLINK("https://rossileiloes.com.br/lote/detalhe/113278", "111")</f>
      </c>
      <c r="B57" s="4" t="s">
        <f>=HYPERLINK("https://rossileiloes.com.br/lote/detalhe/113278", " Máquina para indústria alimentícia, no estado que se encontra. ")</f>
      </c>
      <c r="C57" s="4" t="inlineStr">
        <is>
          <t>Não vendido</t>
        </is>
      </c>
      <c r="D57" s="4" t="inlineStr">
        <is>
          <t>0</t>
        </is>
      </c>
      <c r="E57" s="5" t="inlineStr">
        <is>
          <t>2.500,00</t>
        </is>
      </c>
      <c r="F57" s="4" t="inlineStr">
        <is>
          <t>200.00</t>
        </is>
      </c>
    </row>
    <row collapsed="false" customFormat="false" customHeight="false" hidden="false" ht="12.1" outlineLevel="0" r="58">
      <c r="A58" s="5" t="s">
        <f>=HYPERLINK("https://rossileiloes.com.br/lote/detalhe/113276", "112")</f>
      </c>
      <c r="B58" s="4" t="s">
        <f>=HYPERLINK("https://rossileiloes.com.br/lote/detalhe/113276", " Máquina para indústria alimentícia, no estado que se encontra. ")</f>
      </c>
      <c r="C58" s="4" t="inlineStr">
        <is>
          <t>Não vendido</t>
        </is>
      </c>
      <c r="D58" s="4" t="inlineStr">
        <is>
          <t>0</t>
        </is>
      </c>
      <c r="E58" s="5" t="inlineStr">
        <is>
          <t>2.000,00</t>
        </is>
      </c>
      <c r="F58" s="4" t="inlineStr">
        <is>
          <t>200.00</t>
        </is>
      </c>
    </row>
    <row collapsed="false" customFormat="false" customHeight="false" hidden="false" ht="12.1" outlineLevel="0" r="59">
      <c r="A59" s="5" t="s">
        <f>=HYPERLINK("https://rossileiloes.com.br/lote/detalhe/113277", "113")</f>
      </c>
      <c r="B59" s="4" t="s">
        <f>=HYPERLINK("https://rossileiloes.com.br/lote/detalhe/113277", " Máquina para indústria alimentícia, no estado que se encontra. ")</f>
      </c>
      <c r="C59" s="4" t="inlineStr">
        <is>
          <t>Não vendido</t>
        </is>
      </c>
      <c r="D59" s="4" t="inlineStr">
        <is>
          <t>0</t>
        </is>
      </c>
      <c r="E59" s="5" t="inlineStr">
        <is>
          <t>2.200,00</t>
        </is>
      </c>
      <c r="F59" s="4" t="inlineStr">
        <is>
          <t>200.00</t>
        </is>
      </c>
    </row>
    <row collapsed="false" customFormat="false" customHeight="false" hidden="false" ht="12.1" outlineLevel="0" r="60">
      <c r="A60" s="5" t="s">
        <f>=HYPERLINK("https://rossileiloes.com.br/lote/detalhe/113279", "114")</f>
      </c>
      <c r="B60" s="4" t="s">
        <f>=HYPERLINK("https://rossileiloes.com.br/lote/detalhe/113279", " Máquina para indústria alimentícia, no estado que se encontra. ")</f>
      </c>
      <c r="C60" s="4" t="inlineStr">
        <is>
          <t>Não vendido</t>
        </is>
      </c>
      <c r="D60" s="4" t="inlineStr">
        <is>
          <t>0</t>
        </is>
      </c>
      <c r="E60" s="5" t="inlineStr">
        <is>
          <t>2.500,00</t>
        </is>
      </c>
      <c r="F60" s="4" t="inlineStr">
        <is>
          <t>200.00</t>
        </is>
      </c>
    </row>
    <row collapsed="false" customFormat="false" customHeight="false" hidden="false" ht="12.1" outlineLevel="0" r="61">
      <c r="A61" s="5" t="s">
        <f>=HYPERLINK("https://rossileiloes.com.br/lote/detalhe/113280", "115")</f>
      </c>
      <c r="B61" s="4" t="s">
        <f>=HYPERLINK("https://rossileiloes.com.br/lote/detalhe/113280", " Máquina para indústria alimentícia, no estado que se encontra. ")</f>
      </c>
      <c r="C61" s="4" t="inlineStr">
        <is>
          <t>Não vendido</t>
        </is>
      </c>
      <c r="D61" s="4" t="inlineStr">
        <is>
          <t>1</t>
        </is>
      </c>
      <c r="E61" s="5" t="inlineStr">
        <is>
          <t>3.500,00</t>
        </is>
      </c>
      <c r="F61" s="4" t="inlineStr">
        <is>
          <t>200.00</t>
        </is>
      </c>
    </row>
    <row collapsed="false" customFormat="false" customHeight="false" hidden="false" ht="12.1" outlineLevel="0" r="62">
      <c r="A62" s="5" t="s">
        <f>=HYPERLINK("https://rossileiloes.com.br/lote/detalhe/113281", "116")</f>
      </c>
      <c r="B62" s="4" t="s">
        <f>=HYPERLINK("https://rossileiloes.com.br/lote/detalhe/113281", " Máquina para indústria alimentícia, no estado que se encontra. ")</f>
      </c>
      <c r="C62" s="4" t="inlineStr">
        <is>
          <t>Não vendido</t>
        </is>
      </c>
      <c r="D62" s="4" t="inlineStr">
        <is>
          <t>0</t>
        </is>
      </c>
      <c r="E62" s="5" t="inlineStr">
        <is>
          <t>2.200,00</t>
        </is>
      </c>
      <c r="F62" s="4" t="inlineStr">
        <is>
          <t>200.00</t>
        </is>
      </c>
    </row>
    <row collapsed="false" customFormat="false" customHeight="false" hidden="false" ht="12.1" outlineLevel="0" r="63">
      <c r="A63" s="5" t="s">
        <f>=HYPERLINK("https://rossileiloes.com.br/lote/detalhe/113284", "117")</f>
      </c>
      <c r="B63" s="4" t="s">
        <f>=HYPERLINK("https://rossileiloes.com.br/lote/detalhe/113284", " Máquina para indústria alimentícia, no estado que se encontra. ")</f>
      </c>
      <c r="C63" s="4" t="inlineStr">
        <is>
          <t>Não vendido</t>
        </is>
      </c>
      <c r="D63" s="4" t="inlineStr">
        <is>
          <t>0</t>
        </is>
      </c>
      <c r="E63" s="5" t="inlineStr">
        <is>
          <t>2.500,00</t>
        </is>
      </c>
      <c r="F63" s="4" t="inlineStr">
        <is>
          <t>200.00</t>
        </is>
      </c>
    </row>
    <row collapsed="false" customFormat="false" customHeight="false" hidden="false" ht="12.1" outlineLevel="0" r="64">
      <c r="A64" s="5" t="s">
        <f>=HYPERLINK("https://rossileiloes.com.br/lote/detalhe/113286", "118")</f>
      </c>
      <c r="B64" s="4" t="s">
        <f>=HYPERLINK("https://rossileiloes.com.br/lote/detalhe/113286", " Máquina para indústria alimentícia, no estado que se encontra. ")</f>
      </c>
      <c r="C64" s="4" t="inlineStr">
        <is>
          <t>Não vendido</t>
        </is>
      </c>
      <c r="D64" s="4" t="inlineStr">
        <is>
          <t>0</t>
        </is>
      </c>
      <c r="E64" s="5" t="inlineStr">
        <is>
          <t>2.500,00</t>
        </is>
      </c>
      <c r="F64" s="4" t="inlineStr">
        <is>
          <t>200.00</t>
        </is>
      </c>
    </row>
    <row collapsed="false" customFormat="false" customHeight="false" hidden="false" ht="12.1" outlineLevel="0" r="65">
      <c r="A65" s="5" t="s">
        <f>=HYPERLINK("https://rossileiloes.com.br/lote/detalhe/113285", "119")</f>
      </c>
      <c r="B65" s="4" t="s">
        <f>=HYPERLINK("https://rossileiloes.com.br/lote/detalhe/113285", " Máquina para indústria alimentícia, no estado que se encontra. ")</f>
      </c>
      <c r="C65" s="4" t="inlineStr">
        <is>
          <t>Não vendido</t>
        </is>
      </c>
      <c r="D65" s="4" t="inlineStr">
        <is>
          <t>0</t>
        </is>
      </c>
      <c r="E65" s="5" t="inlineStr">
        <is>
          <t>2.500,00</t>
        </is>
      </c>
      <c r="F65" s="4" t="inlineStr">
        <is>
          <t>200.00</t>
        </is>
      </c>
    </row>
    <row collapsed="false" customFormat="false" customHeight="false" hidden="false" ht="12.1" outlineLevel="0" r="66">
      <c r="A66" s="5" t="s">
        <f>=HYPERLINK("https://rossileiloes.com.br/lote/detalhe/113283", "120")</f>
      </c>
      <c r="B66" s="4" t="s">
        <f>=HYPERLINK("https://rossileiloes.com.br/lote/detalhe/113283", " Máquina para indústria alimentícia, no estado que se encontra. ")</f>
      </c>
      <c r="C66" s="4" t="inlineStr">
        <is>
          <t>Não vendido</t>
        </is>
      </c>
      <c r="D66" s="4" t="inlineStr">
        <is>
          <t>0</t>
        </is>
      </c>
      <c r="E66" s="5" t="inlineStr">
        <is>
          <t>2.500,00</t>
        </is>
      </c>
      <c r="F66" s="4" t="inlineStr">
        <is>
          <t>200.00</t>
        </is>
      </c>
    </row>
    <row collapsed="false" customFormat="false" customHeight="false" hidden="false" ht="12.1" outlineLevel="0" r="67">
      <c r="A67" s="5" t="s">
        <f>=HYPERLINK("https://rossileiloes.com.br/lote/detalhe/113282", "121")</f>
      </c>
      <c r="B67" s="4" t="s">
        <f>=HYPERLINK("https://rossileiloes.com.br/lote/detalhe/113282", " Máquina para indústria alimentícia, no estado que se encontra. ")</f>
      </c>
      <c r="C67" s="4" t="inlineStr">
        <is>
          <t>Não vendido</t>
        </is>
      </c>
      <c r="D67" s="4" t="inlineStr">
        <is>
          <t>0</t>
        </is>
      </c>
      <c r="E67" s="5" t="inlineStr">
        <is>
          <t>2.500,00</t>
        </is>
      </c>
      <c r="F67" s="4" t="inlineStr">
        <is>
          <t>200.00</t>
        </is>
      </c>
    </row>
    <row collapsed="false" customFormat="false" customHeight="false" hidden="false" ht="12.1" outlineLevel="0" r="68">
      <c r="A68" s="5" t="s">
        <f>=HYPERLINK("https://rossileiloes.com.br/lote/detalhe/113288", "122")</f>
      </c>
      <c r="B68" s="4" t="s">
        <f>=HYPERLINK("https://rossileiloes.com.br/lote/detalhe/113288", " Máquina para indústria alimentícia, no estado que se encontra. ")</f>
      </c>
      <c r="C68" s="4" t="inlineStr">
        <is>
          <t>Não vendido</t>
        </is>
      </c>
      <c r="D68" s="4" t="inlineStr">
        <is>
          <t>0</t>
        </is>
      </c>
      <c r="E68" s="5" t="inlineStr">
        <is>
          <t>2.500,00</t>
        </is>
      </c>
      <c r="F68" s="4" t="inlineStr">
        <is>
          <t>200.00</t>
        </is>
      </c>
    </row>
    <row collapsed="false" customFormat="false" customHeight="false" hidden="false" ht="12.1" outlineLevel="0" r="69">
      <c r="A69" s="5" t="s">
        <f>=HYPERLINK("https://rossileiloes.com.br/lote/detalhe/113289", "123")</f>
      </c>
      <c r="B69" s="4" t="s">
        <f>=HYPERLINK("https://rossileiloes.com.br/lote/detalhe/113289", " Máquina para indústria alimentícia, no estado que se encontra. ")</f>
      </c>
      <c r="C69" s="4" t="inlineStr">
        <is>
          <t>Não vendido</t>
        </is>
      </c>
      <c r="D69" s="4" t="inlineStr">
        <is>
          <t>0</t>
        </is>
      </c>
      <c r="E69" s="5" t="inlineStr">
        <is>
          <t>2.900,00</t>
        </is>
      </c>
      <c r="F69" s="4" t="inlineStr">
        <is>
          <t>200.00</t>
        </is>
      </c>
    </row>
    <row collapsed="false" customFormat="false" customHeight="false" hidden="false" ht="12.1" outlineLevel="0" r="70">
      <c r="A70" s="5" t="s">
        <f>=HYPERLINK("https://rossileiloes.com.br/lote/detalhe/113290", "124")</f>
      </c>
      <c r="B70" s="4" t="s">
        <f>=HYPERLINK("https://rossileiloes.com.br/lote/detalhe/113290", " Máquina para indústria alimentícia, no estado que se encontra. ")</f>
      </c>
      <c r="C70" s="4" t="inlineStr">
        <is>
          <t>Não vendido</t>
        </is>
      </c>
      <c r="D70" s="4" t="inlineStr">
        <is>
          <t>1</t>
        </is>
      </c>
      <c r="E70" s="5" t="inlineStr">
        <is>
          <t>2.900,00</t>
        </is>
      </c>
      <c r="F70" s="4" t="inlineStr">
        <is>
          <t>200.00</t>
        </is>
      </c>
    </row>
    <row collapsed="false" customFormat="false" customHeight="false" hidden="false" ht="12.1" outlineLevel="0" r="71">
      <c r="A71" s="5" t="s">
        <f>=HYPERLINK("https://rossileiloes.com.br/lote/detalhe/113291", "125")</f>
      </c>
      <c r="B71" s="4" t="s">
        <f>=HYPERLINK("https://rossileiloes.com.br/lote/detalhe/113291", " Máquina para indústria alimentícia, no estado que se encontra. ")</f>
      </c>
      <c r="C71" s="4" t="inlineStr">
        <is>
          <t>Não vendido</t>
        </is>
      </c>
      <c r="D71" s="4" t="inlineStr">
        <is>
          <t>0</t>
        </is>
      </c>
      <c r="E71" s="5" t="inlineStr">
        <is>
          <t>2.900,00</t>
        </is>
      </c>
      <c r="F71" s="4" t="inlineStr">
        <is>
          <t>200.00</t>
        </is>
      </c>
    </row>
    <row collapsed="false" customFormat="false" customHeight="false" hidden="false" ht="12.1" outlineLevel="0" r="72">
      <c r="A72" s="5" t="s">
        <f>=HYPERLINK("https://rossileiloes.com.br/lote/detalhe/113292", "126")</f>
      </c>
      <c r="B72" s="4" t="s">
        <f>=HYPERLINK("https://rossileiloes.com.br/lote/detalhe/113292", " Máquina para indústria alimentícia, no estado que se encontra. ")</f>
      </c>
      <c r="C72" s="4" t="inlineStr">
        <is>
          <t>Não vendido</t>
        </is>
      </c>
      <c r="D72" s="4" t="inlineStr">
        <is>
          <t>0</t>
        </is>
      </c>
      <c r="E72" s="5" t="inlineStr">
        <is>
          <t>2.900,00</t>
        </is>
      </c>
      <c r="F72" s="4" t="inlineStr">
        <is>
          <t>200.00</t>
        </is>
      </c>
    </row>
    <row collapsed="false" customFormat="false" customHeight="false" hidden="false" ht="12.1" outlineLevel="0" r="73">
      <c r="A73" s="5" t="s">
        <f>=HYPERLINK("https://rossileiloes.com.br/lote/detalhe/113287", "127")</f>
      </c>
      <c r="B73" s="4" t="s">
        <f>=HYPERLINK("https://rossileiloes.com.br/lote/detalhe/113287", " Máquina para indústria alimentícia, no estado que se encontra. ")</f>
      </c>
      <c r="C73" s="4" t="inlineStr">
        <is>
          <t>Não vendido</t>
        </is>
      </c>
      <c r="D73" s="4" t="inlineStr">
        <is>
          <t>1</t>
        </is>
      </c>
      <c r="E73" s="5" t="inlineStr">
        <is>
          <t>2.900,00</t>
        </is>
      </c>
      <c r="F73" s="4" t="inlineStr">
        <is>
          <t>200.00</t>
        </is>
      </c>
    </row>
    <row collapsed="false" customFormat="false" customHeight="false" hidden="false" ht="12.1" outlineLevel="0" r="74">
      <c r="A74" s="5" t="s">
        <f>=HYPERLINK("https://rossileiloes.com.br/lote/detalhe/113296", "128")</f>
      </c>
      <c r="B74" s="4" t="s">
        <f>=HYPERLINK("https://rossileiloes.com.br/lote/detalhe/113296", " Máquina para indústria alimentícia, no estado que se encontra. ")</f>
      </c>
      <c r="C74" s="4" t="inlineStr">
        <is>
          <t>Não vendido</t>
        </is>
      </c>
      <c r="D74" s="4" t="inlineStr">
        <is>
          <t>0</t>
        </is>
      </c>
      <c r="E74" s="5" t="inlineStr">
        <is>
          <t>2.900,00</t>
        </is>
      </c>
      <c r="F74" s="4" t="inlineStr">
        <is>
          <t>200.00</t>
        </is>
      </c>
    </row>
    <row collapsed="false" customFormat="false" customHeight="false" hidden="false" ht="12.1" outlineLevel="0" r="75">
      <c r="A75" s="5" t="s">
        <f>=HYPERLINK("https://rossileiloes.com.br/lote/detalhe/113293", "129")</f>
      </c>
      <c r="B75" s="4" t="s">
        <f>=HYPERLINK("https://rossileiloes.com.br/lote/detalhe/113293", " Máquina para indústria alimentícia, no estado que se encontra. ")</f>
      </c>
      <c r="C75" s="4" t="inlineStr">
        <is>
          <t>Não vendido</t>
        </is>
      </c>
      <c r="D75" s="4" t="inlineStr">
        <is>
          <t>0</t>
        </is>
      </c>
      <c r="E75" s="5" t="inlineStr">
        <is>
          <t>2.900,00</t>
        </is>
      </c>
      <c r="F75" s="4" t="inlineStr">
        <is>
          <t>200.00</t>
        </is>
      </c>
    </row>
    <row collapsed="false" customFormat="false" customHeight="false" hidden="false" ht="12.1" outlineLevel="0" r="76">
      <c r="A76" s="5" t="s">
        <f>=HYPERLINK("https://rossileiloes.com.br/lote/detalhe/113294", "130")</f>
      </c>
      <c r="B76" s="4" t="s">
        <f>=HYPERLINK("https://rossileiloes.com.br/lote/detalhe/113294", " Máquina para indústria alimentícia, no estado que se encontra. ")</f>
      </c>
      <c r="C76" s="4" t="inlineStr">
        <is>
          <t>Não vendido</t>
        </is>
      </c>
      <c r="D76" s="4" t="inlineStr">
        <is>
          <t>0</t>
        </is>
      </c>
      <c r="E76" s="5" t="inlineStr">
        <is>
          <t>3.500,00</t>
        </is>
      </c>
      <c r="F76" s="4" t="inlineStr">
        <is>
          <t>200.00</t>
        </is>
      </c>
    </row>
    <row collapsed="false" customFormat="false" customHeight="false" hidden="false" ht="12.1" outlineLevel="0" r="77">
      <c r="A77" s="5" t="s">
        <f>=HYPERLINK("https://rossileiloes.com.br/lote/detalhe/113297", "131")</f>
      </c>
      <c r="B77" s="4" t="s">
        <f>=HYPERLINK("https://rossileiloes.com.br/lote/detalhe/113297", " Máquina para indústria alimentícia, no estado que se encontra. ")</f>
      </c>
      <c r="C77" s="4" t="inlineStr">
        <is>
          <t>Não vendido</t>
        </is>
      </c>
      <c r="D77" s="4" t="inlineStr">
        <is>
          <t>0</t>
        </is>
      </c>
      <c r="E77" s="5" t="inlineStr">
        <is>
          <t>3.500,00</t>
        </is>
      </c>
      <c r="F77" s="4" t="inlineStr">
        <is>
          <t>200.00</t>
        </is>
      </c>
    </row>
    <row collapsed="false" customFormat="false" customHeight="false" hidden="false" ht="12.1" outlineLevel="0" r="78">
      <c r="A78" s="5" t="s">
        <f>=HYPERLINK("https://rossileiloes.com.br/lote/detalhe/113295", "132")</f>
      </c>
      <c r="B78" s="4" t="s">
        <f>=HYPERLINK("https://rossileiloes.com.br/lote/detalhe/113295", " Máquina para indústria alimentícia, no estado que se encontra. ")</f>
      </c>
      <c r="C78" s="4" t="inlineStr">
        <is>
          <t>Não vendido</t>
        </is>
      </c>
      <c r="D78" s="4" t="inlineStr">
        <is>
          <t>1</t>
        </is>
      </c>
      <c r="E78" s="5" t="inlineStr">
        <is>
          <t>3.500,00</t>
        </is>
      </c>
      <c r="F78" s="4" t="inlineStr">
        <is>
          <t>200.00</t>
        </is>
      </c>
    </row>
    <row collapsed="false" customFormat="false" customHeight="false" hidden="false" ht="12.1" outlineLevel="0" r="79">
      <c r="A79" s="5" t="s">
        <f>=HYPERLINK("https://rossileiloes.com.br/lote/detalhe/113298", "133")</f>
      </c>
      <c r="B79" s="4" t="s">
        <f>=HYPERLINK("https://rossileiloes.com.br/lote/detalhe/113298", " Secativa de massas revestidas em placas de alumínio e telas de alumínio. Contém ventiladores redutores e motores. No estado. ")</f>
      </c>
      <c r="C79" s="4" t="inlineStr">
        <is>
          <t>Não vendido</t>
        </is>
      </c>
      <c r="D79" s="4" t="inlineStr">
        <is>
          <t>0</t>
        </is>
      </c>
      <c r="E79" s="5" t="inlineStr">
        <is>
          <t>50.000,00</t>
        </is>
      </c>
      <c r="F79" s="4" t="inlineStr">
        <is>
          <t>200.00</t>
        </is>
      </c>
    </row>
    <row collapsed="false" customFormat="false" customHeight="false" hidden="false" ht="12.1" outlineLevel="0" r="80">
      <c r="A80" s="5" t="s">
        <f>=HYPERLINK("https://rossileiloes.com.br/lote/detalhe/113299", "134")</f>
      </c>
      <c r="B80" s="4" t="s">
        <f>=HYPERLINK("https://rossileiloes.com.br/lote/detalhe/113299", " Máquina para indústria alimentícia, no estado que se encontra. ")</f>
      </c>
      <c r="C80" s="4" t="inlineStr">
        <is>
          <t>Não vendido</t>
        </is>
      </c>
      <c r="D80" s="4" t="inlineStr">
        <is>
          <t>0</t>
        </is>
      </c>
      <c r="E80" s="5" t="inlineStr">
        <is>
          <t>1.000,00</t>
        </is>
      </c>
      <c r="F80" s="4" t="inlineStr">
        <is>
          <t>200.00</t>
        </is>
      </c>
    </row>
    <row collapsed="false" customFormat="false" customHeight="false" hidden="false" ht="12.1" outlineLevel="0" r="81">
      <c r="A81" s="5" t="s">
        <f>=HYPERLINK("https://rossileiloes.com.br/lote/detalhe/113303", "136")</f>
      </c>
      <c r="B81" s="4" t="s">
        <f>=HYPERLINK("https://rossileiloes.com.br/lote/detalhe/113303", " Máquina para indústria alimentícia, no estado que se encontra. ")</f>
      </c>
      <c r="C81" s="4" t="inlineStr">
        <is>
          <t>Não vendido</t>
        </is>
      </c>
      <c r="D81" s="4" t="inlineStr">
        <is>
          <t>0</t>
        </is>
      </c>
      <c r="E81" s="5" t="inlineStr">
        <is>
          <t>1.000,00</t>
        </is>
      </c>
      <c r="F81" s="4" t="inlineStr">
        <is>
          <t>200.00</t>
        </is>
      </c>
    </row>
    <row collapsed="false" customFormat="false" customHeight="false" hidden="false" ht="12.1" outlineLevel="0" r="82">
      <c r="A82" s="5" t="s">
        <f>=HYPERLINK("https://rossileiloes.com.br/lote/detalhe/113304", "137")</f>
      </c>
      <c r="B82" s="4" t="s">
        <f>=HYPERLINK("https://rossileiloes.com.br/lote/detalhe/113304", " Máquina para indústria alimentícia, no estado que se encontra. ")</f>
      </c>
      <c r="C82" s="4" t="inlineStr">
        <is>
          <t>Não vendido</t>
        </is>
      </c>
      <c r="D82" s="4" t="inlineStr">
        <is>
          <t>0</t>
        </is>
      </c>
      <c r="E82" s="5" t="inlineStr">
        <is>
          <t>3.000,00</t>
        </is>
      </c>
      <c r="F82" s="4" t="inlineStr">
        <is>
          <t>200.00</t>
        </is>
      </c>
    </row>
    <row collapsed="false" customFormat="false" customHeight="false" hidden="false" ht="12.1" outlineLevel="0" r="83">
      <c r="A83" s="5" t="s">
        <f>=HYPERLINK("https://rossileiloes.com.br/lote/detalhe/113300", "138")</f>
      </c>
      <c r="B83" s="4" t="s">
        <f>=HYPERLINK("https://rossileiloes.com.br/lote/detalhe/113300", " Máquina para indústria alimentícia, no estado que se encontra. ")</f>
      </c>
      <c r="C83" s="4" t="inlineStr">
        <is>
          <t>Não vendido</t>
        </is>
      </c>
      <c r="D83" s="4" t="inlineStr">
        <is>
          <t>0</t>
        </is>
      </c>
      <c r="E83" s="5" t="inlineStr">
        <is>
          <t>3.000,00</t>
        </is>
      </c>
      <c r="F83" s="4" t="inlineStr">
        <is>
          <t>200.00</t>
        </is>
      </c>
    </row>
    <row collapsed="false" customFormat="false" customHeight="false" hidden="false" ht="12.1" outlineLevel="0" r="84">
      <c r="A84" s="5" t="s">
        <f>=HYPERLINK("https://rossileiloes.com.br/lote/detalhe/113302", "139")</f>
      </c>
      <c r="B84" s="4" t="s">
        <f>=HYPERLINK("https://rossileiloes.com.br/lote/detalhe/113302", " Máquina para indústria alimentícia, no estado que se encontra. ")</f>
      </c>
      <c r="C84" s="4" t="inlineStr">
        <is>
          <t>Não vendido</t>
        </is>
      </c>
      <c r="D84" s="4" t="inlineStr">
        <is>
          <t>0</t>
        </is>
      </c>
      <c r="E84" s="5" t="inlineStr">
        <is>
          <t>3.000,00</t>
        </is>
      </c>
      <c r="F84" s="4" t="inlineStr">
        <is>
          <t>200.00</t>
        </is>
      </c>
    </row>
    <row collapsed="false" customFormat="false" customHeight="false" hidden="false" ht="12.1" outlineLevel="0" r="85">
      <c r="A85" s="5" t="s">
        <f>=HYPERLINK("https://rossileiloes.com.br/lote/detalhe/113305", "140")</f>
      </c>
      <c r="B85" s="4" t="s">
        <f>=HYPERLINK("https://rossileiloes.com.br/lote/detalhe/113305", " Máquina para indústria alimentícia, no estado que se encontra. ")</f>
      </c>
      <c r="C85" s="4" t="inlineStr">
        <is>
          <t>Não vendido</t>
        </is>
      </c>
      <c r="D85" s="4" t="inlineStr">
        <is>
          <t>0</t>
        </is>
      </c>
      <c r="E85" s="5" t="inlineStr">
        <is>
          <t>300,00</t>
        </is>
      </c>
      <c r="F85" s="4" t="inlineStr">
        <is>
          <t>200.00</t>
        </is>
      </c>
    </row>
    <row collapsed="false" customFormat="false" customHeight="false" hidden="false" ht="12.1" outlineLevel="0" r="86">
      <c r="A86" s="5" t="s">
        <f>=HYPERLINK("https://rossileiloes.com.br/lote/detalhe/113307", "141")</f>
      </c>
      <c r="B86" s="4" t="s">
        <f>=HYPERLINK("https://rossileiloes.com.br/lote/detalhe/113307", " Máquina para indústria alimentícia, no estado que se encontra. ")</f>
      </c>
      <c r="C86" s="4" t="inlineStr">
        <is>
          <t>Não vendido</t>
        </is>
      </c>
      <c r="D86" s="4" t="inlineStr">
        <is>
          <t>0</t>
        </is>
      </c>
      <c r="E86" s="5" t="inlineStr">
        <is>
          <t>2.000,00</t>
        </is>
      </c>
      <c r="F86" s="4" t="inlineStr">
        <is>
          <t>200.00</t>
        </is>
      </c>
    </row>
    <row collapsed="false" customFormat="false" customHeight="false" hidden="false" ht="12.1" outlineLevel="0" r="87">
      <c r="A87" s="5" t="s">
        <f>=HYPERLINK("https://rossileiloes.com.br/lote/detalhe/113308", "142")</f>
      </c>
      <c r="B87" s="4" t="s">
        <f>=HYPERLINK("https://rossileiloes.com.br/lote/detalhe/113308", " Máquina para indústria alimentícia, no estado que se encontra. ")</f>
      </c>
      <c r="C87" s="4" t="inlineStr">
        <is>
          <t>Não vendido</t>
        </is>
      </c>
      <c r="D87" s="4" t="inlineStr">
        <is>
          <t>0</t>
        </is>
      </c>
      <c r="E87" s="5" t="inlineStr">
        <is>
          <t>3.000,00</t>
        </is>
      </c>
      <c r="F87" s="4" t="inlineStr">
        <is>
          <t>200.00</t>
        </is>
      </c>
    </row>
    <row collapsed="false" customFormat="false" customHeight="false" hidden="false" ht="12.1" outlineLevel="0" r="88">
      <c r="A88" s="5" t="s">
        <f>=HYPERLINK("https://rossileiloes.com.br/lote/detalhe/113310", "144")</f>
      </c>
      <c r="B88" s="4" t="s">
        <f>=HYPERLINK("https://rossileiloes.com.br/lote/detalhe/113310", " Máquina para indústria alimentícia, no estado que se encontra. ")</f>
      </c>
      <c r="C88" s="4" t="inlineStr">
        <is>
          <t>Não vendido</t>
        </is>
      </c>
      <c r="D88" s="4" t="inlineStr">
        <is>
          <t>0</t>
        </is>
      </c>
      <c r="E88" s="5" t="inlineStr">
        <is>
          <t>2.000,00</t>
        </is>
      </c>
      <c r="F88" s="4" t="inlineStr">
        <is>
          <t>200.00</t>
        </is>
      </c>
    </row>
    <row collapsed="false" customFormat="false" customHeight="false" hidden="false" ht="12.1" outlineLevel="0" r="89">
      <c r="A89" s="5" t="s">
        <f>=HYPERLINK("https://rossileiloes.com.br/lote/detalhe/113306", "145")</f>
      </c>
      <c r="B89" s="4" t="s">
        <f>=HYPERLINK("https://rossileiloes.com.br/lote/detalhe/113306", " Máquina para indústria alimentícia, no estado que se encontra. ")</f>
      </c>
      <c r="C89" s="4" t="inlineStr">
        <is>
          <t>Não vendido</t>
        </is>
      </c>
      <c r="D89" s="4" t="inlineStr">
        <is>
          <t>0</t>
        </is>
      </c>
      <c r="E89" s="5" t="inlineStr">
        <is>
          <t>2.000,00</t>
        </is>
      </c>
      <c r="F89" s="4" t="inlineStr">
        <is>
          <t>200.00</t>
        </is>
      </c>
    </row>
    <row collapsed="false" customFormat="false" customHeight="false" hidden="false" ht="12.1" outlineLevel="0" r="90">
      <c r="A90" s="5" t="s">
        <f>=HYPERLINK("https://rossileiloes.com.br/lote/detalhe/113311", "146")</f>
      </c>
      <c r="B90" s="4" t="s">
        <f>=HYPERLINK("https://rossileiloes.com.br/lote/detalhe/113311", " Máquina para indústria alimentícia, no estado que se encontra. ")</f>
      </c>
      <c r="C90" s="4" t="inlineStr">
        <is>
          <t>Não vendido</t>
        </is>
      </c>
      <c r="D90" s="4" t="inlineStr">
        <is>
          <t>0</t>
        </is>
      </c>
      <c r="E90" s="5" t="inlineStr">
        <is>
          <t>1.000,00</t>
        </is>
      </c>
      <c r="F90" s="4" t="inlineStr">
        <is>
          <t>200.00</t>
        </is>
      </c>
    </row>
    <row collapsed="false" customFormat="false" customHeight="false" hidden="false" ht="12.1" outlineLevel="0" r="91">
      <c r="A91" s="5" t="s">
        <f>=HYPERLINK("https://rossileiloes.com.br/lote/detalhe/113313", "147")</f>
      </c>
      <c r="B91" s="4" t="s">
        <f>=HYPERLINK("https://rossileiloes.com.br/lote/detalhe/113313", " Máquina para indústria alimentícia, no estado que se encontra. ")</f>
      </c>
      <c r="C91" s="4" t="inlineStr">
        <is>
          <t>Não vendido</t>
        </is>
      </c>
      <c r="D91" s="4" t="inlineStr">
        <is>
          <t>0</t>
        </is>
      </c>
      <c r="E91" s="5" t="inlineStr">
        <is>
          <t>500,00</t>
        </is>
      </c>
      <c r="F91" s="4" t="inlineStr">
        <is>
          <t>200.00</t>
        </is>
      </c>
    </row>
    <row collapsed="false" customFormat="false" customHeight="false" hidden="false" ht="12.1" outlineLevel="0" r="92">
      <c r="A92" s="5" t="s">
        <f>=HYPERLINK("https://rossileiloes.com.br/lote/detalhe/113314", "148")</f>
      </c>
      <c r="B92" s="4" t="s">
        <f>=HYPERLINK("https://rossileiloes.com.br/lote/detalhe/113314", " Máquina para indústria alimentícia, no estado que se encontra. ")</f>
      </c>
      <c r="C92" s="4" t="inlineStr">
        <is>
          <t>Não vendido</t>
        </is>
      </c>
      <c r="D92" s="4" t="inlineStr">
        <is>
          <t>0</t>
        </is>
      </c>
      <c r="E92" s="5" t="inlineStr">
        <is>
          <t>2.000,00</t>
        </is>
      </c>
      <c r="F92" s="4" t="inlineStr">
        <is>
          <t>200.00</t>
        </is>
      </c>
    </row>
    <row collapsed="false" customFormat="false" customHeight="false" hidden="false" ht="12.1" outlineLevel="0" r="93">
      <c r="A93" s="5" t="s">
        <f>=HYPERLINK("https://rossileiloes.com.br/lote/detalhe/113312", "149")</f>
      </c>
      <c r="B93" s="4" t="s">
        <f>=HYPERLINK("https://rossileiloes.com.br/lote/detalhe/113312", " Máquina para indústria alimentícia, no estado que se encontra. Sem Prateleira. ")</f>
      </c>
      <c r="C93" s="4" t="inlineStr">
        <is>
          <t>Não vendido</t>
        </is>
      </c>
      <c r="D93" s="4" t="inlineStr">
        <is>
          <t>0</t>
        </is>
      </c>
      <c r="E93" s="5" t="inlineStr">
        <is>
          <t>2.000,00</t>
        </is>
      </c>
      <c r="F93" s="4" t="inlineStr">
        <is>
          <t>200.00</t>
        </is>
      </c>
    </row>
    <row collapsed="false" customFormat="false" customHeight="false" hidden="false" ht="12.1" outlineLevel="0" r="94">
      <c r="A94" s="5" t="s">
        <f>=HYPERLINK("https://rossileiloes.com.br/lote/detalhe/113316", "150")</f>
      </c>
      <c r="B94" s="4" t="s">
        <f>=HYPERLINK("https://rossileiloes.com.br/lote/detalhe/113316", " Máquina para indústria alimentícia, no estado que se encontra. ")</f>
      </c>
      <c r="C94" s="4" t="inlineStr">
        <is>
          <t>Não vendido</t>
        </is>
      </c>
      <c r="D94" s="4" t="inlineStr">
        <is>
          <t>0</t>
        </is>
      </c>
      <c r="E94" s="5" t="inlineStr">
        <is>
          <t>2.000,00</t>
        </is>
      </c>
      <c r="F94" s="4" t="inlineStr">
        <is>
          <t>200.00</t>
        </is>
      </c>
    </row>
    <row collapsed="false" customFormat="false" customHeight="false" hidden="false" ht="12.1" outlineLevel="0" r="95">
      <c r="A95" s="5" t="s">
        <f>=HYPERLINK("https://rossileiloes.com.br/lote/detalhe/113315", "151")</f>
      </c>
      <c r="B95" s="4" t="s">
        <f>=HYPERLINK("https://rossileiloes.com.br/lote/detalhe/113315", " Máquina para indústria alimentícia, no estado que se encontra. ")</f>
      </c>
      <c r="C95" s="4" t="inlineStr">
        <is>
          <t>Não vendido</t>
        </is>
      </c>
      <c r="D95" s="4" t="inlineStr">
        <is>
          <t>0</t>
        </is>
      </c>
      <c r="E95" s="5" t="inlineStr">
        <is>
          <t>1.500,00</t>
        </is>
      </c>
      <c r="F95" s="4" t="inlineStr">
        <is>
          <t>200.00</t>
        </is>
      </c>
    </row>
    <row collapsed="false" customFormat="false" customHeight="false" hidden="false" ht="12.1" outlineLevel="0" r="96">
      <c r="A96" s="5" t="s">
        <f>=HYPERLINK("https://rossileiloes.com.br/lote/detalhe/113317", "152")</f>
      </c>
      <c r="B96" s="4" t="s">
        <f>=HYPERLINK("https://rossileiloes.com.br/lote/detalhe/113317", " Máquina para indústria alimentícia, no estado que se encontra. ")</f>
      </c>
      <c r="C96" s="4" t="inlineStr">
        <is>
          <t>Não vendido</t>
        </is>
      </c>
      <c r="D96" s="4" t="inlineStr">
        <is>
          <t>0</t>
        </is>
      </c>
      <c r="E96" s="5" t="inlineStr">
        <is>
          <t>1.500,00</t>
        </is>
      </c>
      <c r="F96" s="4" t="inlineStr">
        <is>
          <t>200.00</t>
        </is>
      </c>
    </row>
    <row collapsed="false" customFormat="false" customHeight="false" hidden="false" ht="12.1" outlineLevel="0" r="97">
      <c r="A97" s="5" t="s">
        <f>=HYPERLINK("https://rossileiloes.com.br/lote/detalhe/113320", "153")</f>
      </c>
      <c r="B97" s="4" t="s">
        <f>=HYPERLINK("https://rossileiloes.com.br/lote/detalhe/113320", " Máquina para indústria alimentícia, no estado que se encontra. ")</f>
      </c>
      <c r="C97" s="4" t="inlineStr">
        <is>
          <t>Não vendido</t>
        </is>
      </c>
      <c r="D97" s="4" t="inlineStr">
        <is>
          <t>0</t>
        </is>
      </c>
      <c r="E97" s="5" t="inlineStr">
        <is>
          <t>2.000,00</t>
        </is>
      </c>
      <c r="F97" s="4" t="inlineStr">
        <is>
          <t>200.00</t>
        </is>
      </c>
    </row>
    <row collapsed="false" customFormat="false" customHeight="false" hidden="false" ht="12.1" outlineLevel="0" r="98">
      <c r="A98" s="5" t="s">
        <f>=HYPERLINK("https://rossileiloes.com.br/lote/detalhe/113321", "154")</f>
      </c>
      <c r="B98" s="4" t="s">
        <f>=HYPERLINK("https://rossileiloes.com.br/lote/detalhe/113321", " Máquina para indústria alimentícia, no estado que se encontra. ")</f>
      </c>
      <c r="C98" s="4" t="inlineStr">
        <is>
          <t>Não vendido</t>
        </is>
      </c>
      <c r="D98" s="4" t="inlineStr">
        <is>
          <t>0</t>
        </is>
      </c>
      <c r="E98" s="5" t="inlineStr">
        <is>
          <t>2.000,00</t>
        </is>
      </c>
      <c r="F98" s="4" t="inlineStr">
        <is>
          <t>200.00</t>
        </is>
      </c>
    </row>
    <row collapsed="false" customFormat="false" customHeight="false" hidden="false" ht="12.1" outlineLevel="0" r="99">
      <c r="A99" s="5" t="s">
        <f>=HYPERLINK("https://rossileiloes.com.br/lote/detalhe/113322", "155")</f>
      </c>
      <c r="B99" s="4" t="s">
        <f>=HYPERLINK("https://rossileiloes.com.br/lote/detalhe/113322", " Máquina para indústria alimentícia, no estado que se encontra. ")</f>
      </c>
      <c r="C99" s="4" t="inlineStr">
        <is>
          <t>Não vendido</t>
        </is>
      </c>
      <c r="D99" s="4" t="inlineStr">
        <is>
          <t>0</t>
        </is>
      </c>
      <c r="E99" s="5" t="inlineStr">
        <is>
          <t>700,00</t>
        </is>
      </c>
      <c r="F99" s="4" t="inlineStr">
        <is>
          <t>200.00</t>
        </is>
      </c>
    </row>
    <row collapsed="false" customFormat="false" customHeight="false" hidden="false" ht="12.1" outlineLevel="0" r="100">
      <c r="A100" s="5" t="s">
        <f>=HYPERLINK("https://rossileiloes.com.br/lote/detalhe/113318", "156")</f>
      </c>
      <c r="B100" s="4" t="s">
        <f>=HYPERLINK("https://rossileiloes.com.br/lote/detalhe/113318", " Máquina para indústria alimentícia, no estado que se encontra. ")</f>
      </c>
      <c r="C100" s="4" t="inlineStr">
        <is>
          <t>Não vendido</t>
        </is>
      </c>
      <c r="D100" s="4" t="inlineStr">
        <is>
          <t>0</t>
        </is>
      </c>
      <c r="E100" s="5" t="inlineStr">
        <is>
          <t>2.900,00</t>
        </is>
      </c>
      <c r="F100" s="4" t="inlineStr">
        <is>
          <t>200.00</t>
        </is>
      </c>
    </row>
    <row collapsed="false" customFormat="false" customHeight="false" hidden="false" ht="12.1" outlineLevel="0" r="101">
      <c r="A101" s="5" t="s">
        <f>=HYPERLINK("https://rossileiloes.com.br/lote/detalhe/113319", "157")</f>
      </c>
      <c r="B101" s="4" t="s">
        <f>=HYPERLINK("https://rossileiloes.com.br/lote/detalhe/113319", " Máquina para indústria alimentícia, no estado que se encontra. ")</f>
      </c>
      <c r="C101" s="4" t="inlineStr">
        <is>
          <t>Não vendido</t>
        </is>
      </c>
      <c r="D101" s="4" t="inlineStr">
        <is>
          <t>0</t>
        </is>
      </c>
      <c r="E101" s="5" t="inlineStr">
        <is>
          <t>2.400,00</t>
        </is>
      </c>
      <c r="F101" s="4" t="inlineStr">
        <is>
          <t>200.00</t>
        </is>
      </c>
    </row>
    <row collapsed="false" customFormat="false" customHeight="false" hidden="false" ht="12.1" outlineLevel="0" r="102">
      <c r="A102" s="5" t="s">
        <f>=HYPERLINK("https://rossileiloes.com.br/lote/detalhe/113324", "158")</f>
      </c>
      <c r="B102" s="4" t="s">
        <f>=HYPERLINK("https://rossileiloes.com.br/lote/detalhe/113324", " Máquina para indústria alimentícia, no estado que se encontra. ")</f>
      </c>
      <c r="C102" s="4" t="inlineStr">
        <is>
          <t>Não vendido</t>
        </is>
      </c>
      <c r="D102" s="4" t="inlineStr">
        <is>
          <t>0</t>
        </is>
      </c>
      <c r="E102" s="5" t="inlineStr">
        <is>
          <t>1.400,00</t>
        </is>
      </c>
      <c r="F102" s="4" t="inlineStr">
        <is>
          <t>200.00</t>
        </is>
      </c>
    </row>
    <row collapsed="false" customFormat="false" customHeight="false" hidden="false" ht="12.1" outlineLevel="0" r="103">
      <c r="A103" s="5" t="s">
        <f>=HYPERLINK("https://rossileiloes.com.br/lote/detalhe/113326", "159")</f>
      </c>
      <c r="B103" s="4" t="s">
        <f>=HYPERLINK("https://rossileiloes.com.br/lote/detalhe/113326", " Máquina para indústria alimentícia, no estado que se encontra. ")</f>
      </c>
      <c r="C103" s="4" t="inlineStr">
        <is>
          <t>Não vendido</t>
        </is>
      </c>
      <c r="D103" s="4" t="inlineStr">
        <is>
          <t>0</t>
        </is>
      </c>
      <c r="E103" s="5" t="inlineStr">
        <is>
          <t>1.200,00</t>
        </is>
      </c>
      <c r="F103" s="4" t="inlineStr">
        <is>
          <t>200.00</t>
        </is>
      </c>
    </row>
    <row collapsed="false" customFormat="false" customHeight="false" hidden="false" ht="12.1" outlineLevel="0" r="104">
      <c r="A104" s="5" t="s">
        <f>=HYPERLINK("https://rossileiloes.com.br/lote/detalhe/113327", "160")</f>
      </c>
      <c r="B104" s="4" t="s">
        <f>=HYPERLINK("https://rossileiloes.com.br/lote/detalhe/113327", " Máquina para indústria alimentícia, no estado que se encontra. ")</f>
      </c>
      <c r="C104" s="4" t="inlineStr">
        <is>
          <t>Não vendido</t>
        </is>
      </c>
      <c r="D104" s="4" t="inlineStr">
        <is>
          <t>0</t>
        </is>
      </c>
      <c r="E104" s="5" t="inlineStr">
        <is>
          <t>3.200,00</t>
        </is>
      </c>
      <c r="F104" s="4" t="inlineStr">
        <is>
          <t>200.00</t>
        </is>
      </c>
    </row>
    <row collapsed="false" customFormat="false" customHeight="false" hidden="false" ht="12.1" outlineLevel="0" r="105">
      <c r="A105" s="5" t="s">
        <f>=HYPERLINK("https://rossileiloes.com.br/lote/detalhe/113323", "161")</f>
      </c>
      <c r="B105" s="4" t="s">
        <f>=HYPERLINK("https://rossileiloes.com.br/lote/detalhe/113323", " Máquina para indústria alimentícia, no estado que se encontra. ")</f>
      </c>
      <c r="C105" s="4" t="inlineStr">
        <is>
          <t>Não vendido</t>
        </is>
      </c>
      <c r="D105" s="4" t="inlineStr">
        <is>
          <t>1</t>
        </is>
      </c>
      <c r="E105" s="5" t="inlineStr">
        <is>
          <t>2.900,00</t>
        </is>
      </c>
      <c r="F105" s="4" t="inlineStr">
        <is>
          <t>200.00</t>
        </is>
      </c>
    </row>
    <row collapsed="false" customFormat="false" customHeight="false" hidden="false" ht="12.1" outlineLevel="0" r="106">
      <c r="A106" s="5" t="s">
        <f>=HYPERLINK("https://rossileiloes.com.br/lote/detalhe/113328", "162")</f>
      </c>
      <c r="B106" s="4" t="s">
        <f>=HYPERLINK("https://rossileiloes.com.br/lote/detalhe/113328", " Máquina para indústria alimentícia, no estado que se encontra. ")</f>
      </c>
      <c r="C106" s="4" t="inlineStr">
        <is>
          <t>Não vendido</t>
        </is>
      </c>
      <c r="D106" s="4" t="inlineStr">
        <is>
          <t>0</t>
        </is>
      </c>
      <c r="E106" s="5" t="inlineStr">
        <is>
          <t>2.600,00</t>
        </is>
      </c>
      <c r="F106" s="4" t="inlineStr">
        <is>
          <t>200.00</t>
        </is>
      </c>
    </row>
    <row collapsed="false" customFormat="false" customHeight="false" hidden="false" ht="12.1" outlineLevel="0" r="107">
      <c r="A107" s="5" t="s">
        <f>=HYPERLINK("https://rossileiloes.com.br/lote/detalhe/113325", "163")</f>
      </c>
      <c r="B107" s="4" t="s">
        <f>=HYPERLINK("https://rossileiloes.com.br/lote/detalhe/113325", " Máquina para indústria alimentícia, no estado que se encontra. ")</f>
      </c>
      <c r="C107" s="4" t="inlineStr">
        <is>
          <t>Não vendido</t>
        </is>
      </c>
      <c r="D107" s="4" t="inlineStr">
        <is>
          <t>0</t>
        </is>
      </c>
      <c r="E107" s="5" t="inlineStr">
        <is>
          <t>2.000,00</t>
        </is>
      </c>
      <c r="F107" s="4" t="inlineStr">
        <is>
          <t>200.00</t>
        </is>
      </c>
    </row>
    <row collapsed="false" customFormat="false" customHeight="false" hidden="false" ht="12.1" outlineLevel="0" r="108">
      <c r="A108" s="5" t="s">
        <f>=HYPERLINK("https://rossileiloes.com.br/lote/detalhe/113329", "164")</f>
      </c>
      <c r="B108" s="4" t="s">
        <f>=HYPERLINK("https://rossileiloes.com.br/lote/detalhe/113329", " Máquina para indústria alimentícia, no estado que se encontra. ")</f>
      </c>
      <c r="C108" s="4" t="inlineStr">
        <is>
          <t>Não vendido</t>
        </is>
      </c>
      <c r="D108" s="4" t="inlineStr">
        <is>
          <t>0</t>
        </is>
      </c>
      <c r="E108" s="5" t="inlineStr">
        <is>
          <t>3.800,00</t>
        </is>
      </c>
      <c r="F108" s="4" t="inlineStr">
        <is>
          <t>200.00</t>
        </is>
      </c>
    </row>
    <row collapsed="false" customFormat="false" customHeight="false" hidden="false" ht="12.1" outlineLevel="0" r="109">
      <c r="A109" s="5" t="s">
        <f>=HYPERLINK("https://rossileiloes.com.br/lote/detalhe/113332", "165")</f>
      </c>
      <c r="B109" s="4" t="s">
        <f>=HYPERLINK("https://rossileiloes.com.br/lote/detalhe/113332", " Máquina para indústria alimentícia, no estado que se encontra. ")</f>
      </c>
      <c r="C109" s="4" t="inlineStr">
        <is>
          <t>Não vendido</t>
        </is>
      </c>
      <c r="D109" s="4" t="inlineStr">
        <is>
          <t>0</t>
        </is>
      </c>
      <c r="E109" s="5" t="inlineStr">
        <is>
          <t>1.000,00</t>
        </is>
      </c>
      <c r="F109" s="4" t="inlineStr">
        <is>
          <t>200.00</t>
        </is>
      </c>
    </row>
    <row collapsed="false" customFormat="false" customHeight="false" hidden="false" ht="12.1" outlineLevel="0" r="110">
      <c r="A110" s="5" t="s">
        <f>=HYPERLINK("https://rossileiloes.com.br/lote/detalhe/113334", "166")</f>
      </c>
      <c r="B110" s="4" t="s">
        <f>=HYPERLINK("https://rossileiloes.com.br/lote/detalhe/113334", " Máquina para indústria alimentícia, no estado que se encontra. ")</f>
      </c>
      <c r="C110" s="4" t="inlineStr">
        <is>
          <t>Não vendido</t>
        </is>
      </c>
      <c r="D110" s="4" t="inlineStr">
        <is>
          <t>0</t>
        </is>
      </c>
      <c r="E110" s="5" t="inlineStr">
        <is>
          <t>2.100,00</t>
        </is>
      </c>
      <c r="F110" s="4" t="inlineStr">
        <is>
          <t>200.00</t>
        </is>
      </c>
    </row>
    <row collapsed="false" customFormat="false" customHeight="false" hidden="false" ht="12.1" outlineLevel="0" r="111">
      <c r="A111" s="5" t="s">
        <f>=HYPERLINK("https://rossileiloes.com.br/lote/detalhe/113330", "167")</f>
      </c>
      <c r="B111" s="4" t="s">
        <f>=HYPERLINK("https://rossileiloes.com.br/lote/detalhe/113330", " Máquina para indústria alimentícia, no estado que se encontra. ")</f>
      </c>
      <c r="C111" s="4" t="inlineStr">
        <is>
          <t>Não vendido</t>
        </is>
      </c>
      <c r="D111" s="4" t="inlineStr">
        <is>
          <t>0</t>
        </is>
      </c>
      <c r="E111" s="5" t="inlineStr">
        <is>
          <t>2.000,00</t>
        </is>
      </c>
      <c r="F111" s="4" t="inlineStr">
        <is>
          <t>200.00</t>
        </is>
      </c>
    </row>
    <row collapsed="false" customFormat="false" customHeight="false" hidden="false" ht="12.1" outlineLevel="0" r="112">
      <c r="A112" s="5" t="s">
        <f>=HYPERLINK("https://rossileiloes.com.br/lote/detalhe/113335", "168")</f>
      </c>
      <c r="B112" s="4" t="s">
        <f>=HYPERLINK("https://rossileiloes.com.br/lote/detalhe/113335", " Máquina para indústria alimentícia, no estado que se encontra. ")</f>
      </c>
      <c r="C112" s="4" t="inlineStr">
        <is>
          <t>Não vendido</t>
        </is>
      </c>
      <c r="D112" s="4" t="inlineStr">
        <is>
          <t>0</t>
        </is>
      </c>
      <c r="E112" s="5" t="inlineStr">
        <is>
          <t>2.000,00</t>
        </is>
      </c>
      <c r="F112" s="4" t="inlineStr">
        <is>
          <t>200.00</t>
        </is>
      </c>
    </row>
    <row collapsed="false" customFormat="false" customHeight="false" hidden="false" ht="12.1" outlineLevel="0" r="113">
      <c r="A113" s="5" t="s">
        <f>=HYPERLINK("https://rossileiloes.com.br/lote/detalhe/113331", "169")</f>
      </c>
      <c r="B113" s="4" t="s">
        <f>=HYPERLINK("https://rossileiloes.com.br/lote/detalhe/113331", " Máquina para indústria alimentícia, no estado que se encontra. ")</f>
      </c>
      <c r="C113" s="4" t="inlineStr">
        <is>
          <t>Não vendido</t>
        </is>
      </c>
      <c r="D113" s="4" t="inlineStr">
        <is>
          <t>0</t>
        </is>
      </c>
      <c r="E113" s="5" t="inlineStr">
        <is>
          <t>2.700,00</t>
        </is>
      </c>
      <c r="F113" s="4" t="inlineStr">
        <is>
          <t>200.00</t>
        </is>
      </c>
    </row>
    <row collapsed="false" customFormat="false" customHeight="false" hidden="false" ht="12.1" outlineLevel="0" r="114">
      <c r="A114" s="5" t="s">
        <f>=HYPERLINK("https://rossileiloes.com.br/lote/detalhe/113333", "170")</f>
      </c>
      <c r="B114" s="4" t="s">
        <f>=HYPERLINK("https://rossileiloes.com.br/lote/detalhe/113333", " Máquina para indústria alimentícia, no estado que se encontra. ")</f>
      </c>
      <c r="C114" s="4" t="inlineStr">
        <is>
          <t>Não vendido</t>
        </is>
      </c>
      <c r="D114" s="4" t="inlineStr">
        <is>
          <t>0</t>
        </is>
      </c>
      <c r="E114" s="5" t="inlineStr">
        <is>
          <t>2.700,00</t>
        </is>
      </c>
      <c r="F114" s="4" t="inlineStr">
        <is>
          <t>200.00</t>
        </is>
      </c>
    </row>
    <row collapsed="false" customFormat="false" customHeight="false" hidden="false" ht="12.1" outlineLevel="0" r="115">
      <c r="A115" s="5" t="s">
        <f>=HYPERLINK("https://rossileiloes.com.br/lote/detalhe/113336", "171")</f>
      </c>
      <c r="B115" s="4" t="s">
        <f>=HYPERLINK("https://rossileiloes.com.br/lote/detalhe/113336", " Máquina para indústria alimentícia, no estado que se encontra. ")</f>
      </c>
      <c r="C115" s="4" t="inlineStr">
        <is>
          <t>Não vendido</t>
        </is>
      </c>
      <c r="D115" s="4" t="inlineStr">
        <is>
          <t>0</t>
        </is>
      </c>
      <c r="E115" s="5" t="inlineStr">
        <is>
          <t>3.400,00</t>
        </is>
      </c>
      <c r="F115" s="4" t="inlineStr">
        <is>
          <t>200.00</t>
        </is>
      </c>
    </row>
    <row collapsed="false" customFormat="false" customHeight="false" hidden="false" ht="12.1" outlineLevel="0" r="116">
      <c r="A116" s="5" t="s">
        <f>=HYPERLINK("https://rossileiloes.com.br/lote/detalhe/116197", "172")</f>
      </c>
      <c r="B116" s="4" t="s">
        <f>=HYPERLINK("https://rossileiloes.com.br/lote/detalhe/116197", "Eixo direcional")</f>
      </c>
      <c r="C116" s="4" t="inlineStr">
        <is>
          <t>Vendido</t>
        </is>
      </c>
      <c r="D116" s="4" t="inlineStr">
        <is>
          <t>1</t>
        </is>
      </c>
      <c r="E116" s="5" t="inlineStr">
        <is>
          <t>2.500,00</t>
        </is>
      </c>
      <c r="F116" s="4" t="inlineStr">
        <is>
          <t>250.00</t>
        </is>
      </c>
    </row>
    <row collapsed="false" customFormat="false" customHeight="false" hidden="false" ht="12.1" outlineLevel="0" r="117">
      <c r="A117" s="5" t="s">
        <f>=HYPERLINK("https://rossileiloes.com.br/lote/detalhe/116198", "173")</f>
      </c>
      <c r="B117" s="4" t="s">
        <f>=HYPERLINK("https://rossileiloes.com.br/lote/detalhe/116198", "Deslocador lateral")</f>
      </c>
      <c r="C117" s="4" t="inlineStr">
        <is>
          <t>Vendido</t>
        </is>
      </c>
      <c r="D117" s="4" t="inlineStr">
        <is>
          <t>1</t>
        </is>
      </c>
      <c r="E117" s="5" t="inlineStr">
        <is>
          <t>2.500,00</t>
        </is>
      </c>
      <c r="F117" s="4" t="inlineStr">
        <is>
          <t>250.00</t>
        </is>
      </c>
    </row>
    <row collapsed="false" customFormat="false" customHeight="false" hidden="false" ht="12.1" outlineLevel="0" r="118">
      <c r="A118" s="5" t="s">
        <f>=HYPERLINK("https://rossileiloes.com.br/lote/detalhe/113068", "201")</f>
      </c>
      <c r="B118" s="4" t="s">
        <f>=HYPERLINK("https://rossileiloes.com.br/lote/detalhe/113068", " Pá Carregadeira Caterpillar. Mod. 966R. Transmissão canadense Mecânica. Ano 1987. Operacional ")</f>
      </c>
      <c r="C118" s="4" t="inlineStr">
        <is>
          <t>Não vendido</t>
        </is>
      </c>
      <c r="D118" s="4" t="inlineStr">
        <is>
          <t>0</t>
        </is>
      </c>
      <c r="E118" s="5" t="inlineStr">
        <is>
          <t>75.000,00</t>
        </is>
      </c>
      <c r="F118" s="4" t="inlineStr">
        <is>
          <t>500.00</t>
        </is>
      </c>
    </row>
    <row collapsed="false" customFormat="false" customHeight="false" hidden="false" ht="12.1" outlineLevel="0" r="119">
      <c r="A119" s="5" t="s">
        <f>=HYPERLINK("https://rossileiloes.com.br/lote/detalhe/113071", "504")</f>
      </c>
      <c r="B119" s="4" t="s">
        <f>=HYPERLINK("https://rossileiloes.com.br/lote/detalhe/113071", " Pá Carregadeira Volvo L70. Para desmanche")</f>
      </c>
      <c r="C119" s="4" t="inlineStr">
        <is>
          <t>Não vendido</t>
        </is>
      </c>
      <c r="D119" s="4" t="inlineStr">
        <is>
          <t>0</t>
        </is>
      </c>
      <c r="E119" s="5" t="inlineStr">
        <is>
          <t>50.000,00</t>
        </is>
      </c>
      <c r="F119"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2026-06-06T16:39:43.00Z</dcterms:created>
  <dc:creator>Tellks Tecnologia</dc:creator>
  <cp:revision>0</cp:revision>
</cp:coreProperties>
</file>