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48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Rossi leilões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MÁQUINAS PESADAS E CAMINHÕES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17/02/2022 11:00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Guilherme O Rossi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=HYPERLINK("https://rossileiloes.com.br/lote/detalhe/117801", "000")</f>
      </c>
      <c r="B11" s="4" t="s">
        <f>=HYPERLINK("https://rossileiloes.com.br/lote/detalhe/117801", "[ VÍDEOS ] PÁ CARREGADEIRA WANG. MOD. LW3000. ANO 2011. MOTOR CUMMINS. FREIO A DISCO")</f>
      </c>
      <c r="C11" s="4" t="inlineStr">
        <is>
          <t>Não vendido</t>
        </is>
      </c>
      <c r="D11" s="4" t="inlineStr">
        <is>
          <t>0</t>
        </is>
      </c>
      <c r="E11" s="5" t="inlineStr">
        <is>
          <t>113.300,00</t>
        </is>
      </c>
      <c r="F11" s="4" t="inlineStr">
        <is>
          <t>250.00</t>
        </is>
      </c>
    </row>
    <row collapsed="false" customFormat="false" customHeight="false" hidden="false" ht="12.1" outlineLevel="0" r="12">
      <c r="A12" s="5" t="s">
        <f>=HYPERLINK("https://rossileiloes.com.br/lote/detalhe/115263", "001")</f>
      </c>
      <c r="B12" s="4" t="s">
        <f>=HYPERLINK("https://rossileiloes.com.br/lote/detalhe/115263", "[ VÍDEO ] ROLO COMPACTADOR MULLER. MOD. VAP 55. ANO aprox. 1991")</f>
      </c>
      <c r="C12" s="4" t="inlineStr">
        <is>
          <t>Não vendido</t>
        </is>
      </c>
      <c r="D12" s="4" t="inlineStr">
        <is>
          <t>0</t>
        </is>
      </c>
      <c r="E12" s="5" t="inlineStr">
        <is>
          <t>63.500,00</t>
        </is>
      </c>
      <c r="F12" s="4" t="inlineStr">
        <is>
          <t>250.00</t>
        </is>
      </c>
    </row>
    <row collapsed="false" customFormat="false" customHeight="false" hidden="false" ht="12.1" outlineLevel="0" r="13">
      <c r="A13" s="5" t="s">
        <f>=HYPERLINK("https://rossileiloes.com.br/lote/detalhe/115281", "002")</f>
      </c>
      <c r="B13" s="4" t="s">
        <f>=HYPERLINK("https://rossileiloes.com.br/lote/detalhe/115281", "CARROCERIA REBOQUE KRONE. ANO 1984")</f>
      </c>
      <c r="C13" s="4" t="inlineStr">
        <is>
          <t>Não vendido</t>
        </is>
      </c>
      <c r="D13" s="4" t="inlineStr">
        <is>
          <t>0</t>
        </is>
      </c>
      <c r="E13" s="5" t="inlineStr">
        <is>
          <t>85.000,00</t>
        </is>
      </c>
      <c r="F13" s="4" t="inlineStr">
        <is>
          <t>250.00</t>
        </is>
      </c>
    </row>
    <row collapsed="false" customFormat="false" customHeight="false" hidden="false" ht="12.1" outlineLevel="0" r="14">
      <c r="A14" s="5" t="s">
        <f>=HYPERLINK("https://rossileiloes.com.br/lote/detalhe/115264", "003")</f>
      </c>
      <c r="B14" s="4" t="s">
        <f>=HYPERLINK("https://rossileiloes.com.br/lote/detalhe/115264", "[ VÍDEO ] ROLO COMPACTADOR CATERPILLAR. MOD. 533. ANO  aprox. 1999")</f>
      </c>
      <c r="C14" s="4" t="inlineStr">
        <is>
          <t>Não vendido</t>
        </is>
      </c>
      <c r="D14" s="4" t="inlineStr">
        <is>
          <t>0</t>
        </is>
      </c>
      <c r="E14" s="5" t="inlineStr">
        <is>
          <t>87.750,00</t>
        </is>
      </c>
      <c r="F14" s="4" t="inlineStr">
        <is>
          <t>250.00</t>
        </is>
      </c>
    </row>
    <row collapsed="false" customFormat="false" customHeight="false" hidden="false" ht="12.1" outlineLevel="0" r="15">
      <c r="A15" s="5" t="s">
        <f>=HYPERLINK("https://rossileiloes.com.br/lote/detalhe/115269", "004")</f>
      </c>
      <c r="B15" s="4" t="s">
        <f>=HYPERLINK("https://rossileiloes.com.br/lote/detalhe/115269", "[ VÍDEO ] MINI CARREGADEIRA SUNWORD. ANO 2011. MOTOR KUBOTA. COM CARRETA DE TRANSPORTE")</f>
      </c>
      <c r="C15" s="4" t="inlineStr">
        <is>
          <t>Não vendido</t>
        </is>
      </c>
      <c r="D15" s="4" t="inlineStr">
        <is>
          <t>0</t>
        </is>
      </c>
      <c r="E15" s="5" t="inlineStr">
        <is>
          <t>75.000,00</t>
        </is>
      </c>
      <c r="F15" s="4" t="inlineStr">
        <is>
          <t>500.00</t>
        </is>
      </c>
    </row>
    <row collapsed="false" customFormat="false" customHeight="false" hidden="false" ht="12.1" outlineLevel="0" r="16">
      <c r="A16" s="5" t="s">
        <f>=HYPERLINK("https://rossileiloes.com.br/lote/detalhe/115283", "005")</f>
      </c>
      <c r="B16" s="4" t="s">
        <f>=HYPERLINK("https://rossileiloes.com.br/lote/detalhe/115283", "[ VÍDEO ] PÁ CARREGADEIRA DOSAN. MOD. DL-200. ANO Aprox. 2011")</f>
      </c>
      <c r="C16" s="4" t="inlineStr">
        <is>
          <t>Não vendido</t>
        </is>
      </c>
      <c r="D16" s="4" t="inlineStr">
        <is>
          <t>0</t>
        </is>
      </c>
      <c r="E16" s="5" t="inlineStr">
        <is>
          <t>235.000,00</t>
        </is>
      </c>
      <c r="F16" s="4" t="inlineStr">
        <is>
          <t>500.00</t>
        </is>
      </c>
    </row>
    <row collapsed="false" customFormat="false" customHeight="false" hidden="false" ht="12.1" outlineLevel="0" r="17">
      <c r="A17" s="5" t="s">
        <f>=HYPERLINK("https://rossileiloes.com.br/lote/detalhe/115798", "006")</f>
      </c>
      <c r="B17" s="4" t="s">
        <f>=HYPERLINK("https://rossileiloes.com.br/lote/detalhe/115798", "[ VÍDEO ] ROLO COMPACTADOR MULLER. MOD. VAP 55. ANO 1994. ACOMPANHA TAMBOR LISO E PATA")</f>
      </c>
      <c r="C17" s="4" t="inlineStr">
        <is>
          <t>Não vendido</t>
        </is>
      </c>
      <c r="D17" s="4" t="inlineStr">
        <is>
          <t>0</t>
        </is>
      </c>
      <c r="E17" s="5" t="inlineStr">
        <is>
          <t>85.000,00</t>
        </is>
      </c>
      <c r="F17" s="4" t="inlineStr">
        <is>
          <t>250.00</t>
        </is>
      </c>
    </row>
    <row collapsed="false" customFormat="false" customHeight="false" hidden="false" ht="12.1" outlineLevel="0" r="18">
      <c r="A18" s="5" t="s">
        <f>=HYPERLINK("https://rossileiloes.com.br/lote/detalhe/117752", "007")</f>
      </c>
      <c r="B18" s="4" t="s">
        <f>=HYPERLINK("https://rossileiloes.com.br/lote/detalhe/117752", "CAMINHÃO MB 1113. Ano 77/77 . Turbo, direção hidráulica, freio a ar no truck e tração, chassis duplo para colocar munck. Mecânica operacional.")</f>
      </c>
      <c r="C18" s="4" t="inlineStr">
        <is>
          <t>Não vendido</t>
        </is>
      </c>
      <c r="D18" s="4" t="inlineStr">
        <is>
          <t>3</t>
        </is>
      </c>
      <c r="E18" s="5" t="inlineStr">
        <is>
          <t>27.500,00</t>
        </is>
      </c>
      <c r="F18" s="4" t="inlineStr">
        <is>
          <t>250.00</t>
        </is>
      </c>
    </row>
    <row collapsed="false" customFormat="false" customHeight="false" hidden="false" ht="12.1" outlineLevel="0" r="19">
      <c r="A19" s="5" t="s">
        <f>=HYPERLINK("https://rossileiloes.com.br/lote/detalhe/115287", "008")</f>
      </c>
      <c r="B19" s="4" t="s">
        <f>=HYPERLINK("https://rossileiloes.com.br/lote/detalhe/115287", "PÁ CARREGADEIRA CATERPILLAR. MOD. 950F. ANO Aprox. 1998")</f>
      </c>
      <c r="C19" s="4" t="inlineStr">
        <is>
          <t>Não vendido</t>
        </is>
      </c>
      <c r="D19" s="4" t="inlineStr">
        <is>
          <t>0</t>
        </is>
      </c>
      <c r="E19" s="5" t="inlineStr">
        <is>
          <t>137.500,00</t>
        </is>
      </c>
      <c r="F19" s="4" t="inlineStr">
        <is>
          <t>500.00</t>
        </is>
      </c>
    </row>
    <row collapsed="false" customFormat="false" customHeight="false" hidden="false" ht="12.1" outlineLevel="0" r="20">
      <c r="A20" s="5" t="s">
        <f>=HYPERLINK("https://rossileiloes.com.br/lote/detalhe/115293", "010")</f>
      </c>
      <c r="B20" s="4" t="s">
        <f>=HYPERLINK("https://rossileiloes.com.br/lote/detalhe/115293", "[ VÍDEO ] ROLO COMPACTADOR DYNAPAC. MOD. CA15. ANO Aprox. 1988")</f>
      </c>
      <c r="C20" s="4" t="inlineStr">
        <is>
          <t>Não vendido</t>
        </is>
      </c>
      <c r="D20" s="4" t="inlineStr">
        <is>
          <t>0</t>
        </is>
      </c>
      <c r="E20" s="5" t="inlineStr">
        <is>
          <t>55.000,00</t>
        </is>
      </c>
      <c r="F20" s="4" t="inlineStr">
        <is>
          <t>250.00</t>
        </is>
      </c>
    </row>
    <row collapsed="false" customFormat="false" customHeight="false" hidden="false" ht="12.1" outlineLevel="0" r="21">
      <c r="A21" s="5" t="s">
        <f>=HYPERLINK("https://rossileiloes.com.br/lote/detalhe/115275", "011")</f>
      </c>
      <c r="B21" s="4" t="s">
        <f>=HYPERLINK("https://rossileiloes.com.br/lote/detalhe/115275", "CAMINHÃO MERCEDES BENZ LS 1929. Ano 1984")</f>
      </c>
      <c r="C21" s="4" t="inlineStr">
        <is>
          <t>Vendido</t>
        </is>
      </c>
      <c r="D21" s="4" t="inlineStr">
        <is>
          <t>1</t>
        </is>
      </c>
      <c r="E21" s="5" t="inlineStr">
        <is>
          <t>35.000,00</t>
        </is>
      </c>
      <c r="F21" s="4" t="inlineStr">
        <is>
          <t>500.00</t>
        </is>
      </c>
    </row>
    <row collapsed="false" customFormat="false" customHeight="false" hidden="false" ht="12.1" outlineLevel="0" r="22">
      <c r="A22" s="5" t="s">
        <f>=HYPERLINK("https://rossileiloes.com.br/lote/detalhe/115296", "012")</f>
      </c>
      <c r="B22" s="4" t="s">
        <f>=HYPERLINK("https://rossileiloes.com.br/lote/detalhe/115296", "[ VÍDEOS ] PÁ CARREGADEIRA CATERPILLAR. MOD. 950H. ANO 2011")</f>
      </c>
      <c r="C22" s="4" t="inlineStr">
        <is>
          <t>Não vendido</t>
        </is>
      </c>
      <c r="D22" s="4" t="inlineStr">
        <is>
          <t>0</t>
        </is>
      </c>
      <c r="E22" s="5" t="inlineStr">
        <is>
          <t>235.500,00</t>
        </is>
      </c>
      <c r="F22" s="4" t="inlineStr">
        <is>
          <t>500.00</t>
        </is>
      </c>
    </row>
    <row collapsed="false" customFormat="false" customHeight="false" hidden="false" ht="12.1" outlineLevel="0" r="23">
      <c r="A23" s="5" t="s">
        <f>=HYPERLINK("https://rossileiloes.com.br/lote/detalhe/116285", "013")</f>
      </c>
      <c r="B23" s="4" t="s">
        <f>=HYPERLINK("https://rossileiloes.com.br/lote/detalhe/116285", "[ VÍDEOS ] PÁ CARREGADEIRA CATERPILLAR. MOD. 960F. ANO  Aprox. 1998")</f>
      </c>
      <c r="C23" s="4" t="inlineStr">
        <is>
          <t>Não vendido</t>
        </is>
      </c>
      <c r="D23" s="4" t="inlineStr">
        <is>
          <t>0</t>
        </is>
      </c>
      <c r="E23" s="5" t="inlineStr">
        <is>
          <t>220.000,00</t>
        </is>
      </c>
      <c r="F23" s="4" t="inlineStr">
        <is>
          <t>500.00</t>
        </is>
      </c>
    </row>
    <row collapsed="false" customFormat="false" customHeight="false" hidden="false" ht="12.1" outlineLevel="0" r="24">
      <c r="A24" s="5" t="s">
        <f>=HYPERLINK("https://rossileiloes.com.br/lote/detalhe/117353", "014")</f>
      </c>
      <c r="B24" s="4" t="s">
        <f>=HYPERLINK("https://rossileiloes.com.br/lote/detalhe/117353", "[ VÍDEO ] PÁ CARREGADEIRA CASE. MOD. W7. ANO Aprox. 1980")</f>
      </c>
      <c r="C24" s="4" t="inlineStr">
        <is>
          <t>Não vendido</t>
        </is>
      </c>
      <c r="D24" s="4" t="inlineStr">
        <is>
          <t>1</t>
        </is>
      </c>
      <c r="E24" s="5" t="inlineStr">
        <is>
          <t>37.000,00</t>
        </is>
      </c>
      <c r="F24" s="4" t="inlineStr">
        <is>
          <t>250.00</t>
        </is>
      </c>
    </row>
    <row collapsed="false" customFormat="false" customHeight="false" hidden="false" ht="12.1" outlineLevel="0" r="25">
      <c r="A25" s="5" t="s">
        <f>=HYPERLINK("https://rossileiloes.com.br/lote/detalhe/115277", "015")</f>
      </c>
      <c r="B25" s="4" t="s">
        <f>=HYPERLINK("https://rossileiloes.com.br/lote/detalhe/115277", "RETROESCAVADEIRA CASE. MOD. 580H. ANO aprox. 1987")</f>
      </c>
      <c r="C25" s="4" t="inlineStr">
        <is>
          <t>Não vendido</t>
        </is>
      </c>
      <c r="D25" s="4" t="inlineStr">
        <is>
          <t>0</t>
        </is>
      </c>
      <c r="E25" s="5" t="inlineStr">
        <is>
          <t>40.000,00</t>
        </is>
      </c>
      <c r="F25" s="4" t="inlineStr">
        <is>
          <t>500.00</t>
        </is>
      </c>
    </row>
    <row collapsed="false" customFormat="false" customHeight="false" hidden="false" ht="12.1" outlineLevel="0" r="26">
      <c r="A26" s="5" t="s">
        <f>=HYPERLINK("https://rossileiloes.com.br/lote/detalhe/115278", "016")</f>
      </c>
      <c r="B26" s="4" t="s">
        <f>=HYPERLINK("https://rossileiloes.com.br/lote/detalhe/115278", "CAVALO VOLVO. ANO 1984/85")</f>
      </c>
      <c r="C26" s="4" t="inlineStr">
        <is>
          <t>Não vendido</t>
        </is>
      </c>
      <c r="D26" s="4" t="inlineStr">
        <is>
          <t>0</t>
        </is>
      </c>
      <c r="E26" s="5" t="inlineStr">
        <is>
          <t>27.000,00</t>
        </is>
      </c>
      <c r="F26" s="4" t="inlineStr">
        <is>
          <t>250.00</t>
        </is>
      </c>
    </row>
    <row collapsed="false" customFormat="false" customHeight="false" hidden="false" ht="12.1" outlineLevel="0" r="27">
      <c r="A27" s="5" t="s">
        <f>=HYPERLINK("https://rossileiloes.com.br/lote/detalhe/115279", "017")</f>
      </c>
      <c r="B27" s="4" t="s">
        <f>=HYPERLINK("https://rossileiloes.com.br/lote/detalhe/115279", "PÁ CARREGADEIRA MICHIGAN. MOD. 55A. TORQUE 28000. FREIO A DISCO. ANO 1985.")</f>
      </c>
      <c r="C27" s="4" t="inlineStr">
        <is>
          <t>Não vendido</t>
        </is>
      </c>
      <c r="D27" s="4" t="inlineStr">
        <is>
          <t>0</t>
        </is>
      </c>
      <c r="E27" s="5" t="inlineStr">
        <is>
          <t>81.000,00</t>
        </is>
      </c>
      <c r="F27" s="4" t="inlineStr">
        <is>
          <t>500.00</t>
        </is>
      </c>
    </row>
    <row collapsed="false" customFormat="false" customHeight="false" hidden="false" ht="12.1" outlineLevel="0" r="28">
      <c r="A28" s="5" t="s">
        <f>=HYPERLINK("https://rossileiloes.com.br/lote/detalhe/115284", "018")</f>
      </c>
      <c r="B28" s="4" t="s">
        <f>=HYPERLINK("https://rossileiloes.com.br/lote/detalhe/115284", "[ VÍDEO ] MINI ESCAVADEIRA BOBCAT. MOD. 335. ANO 2011")</f>
      </c>
      <c r="C28" s="4" t="inlineStr">
        <is>
          <t>Não vendido</t>
        </is>
      </c>
      <c r="D28" s="4" t="inlineStr">
        <is>
          <t>0</t>
        </is>
      </c>
      <c r="E28" s="5" t="inlineStr">
        <is>
          <t>115.000,00</t>
        </is>
      </c>
      <c r="F28" s="4" t="inlineStr">
        <is>
          <t>500.00</t>
        </is>
      </c>
    </row>
    <row collapsed="false" customFormat="false" customHeight="false" hidden="false" ht="12.1" outlineLevel="0" r="29">
      <c r="A29" s="5" t="s">
        <f>=HYPERLINK("https://rossileiloes.com.br/lote/detalhe/115268", "019")</f>
      </c>
      <c r="B29" s="4" t="s">
        <f>=HYPERLINK("https://rossileiloes.com.br/lote/detalhe/115268", "[ VÍDEO ] ROLO COMPACTADOR COMBAT. MOD. CB250G. ANO 2011")</f>
      </c>
      <c r="C29" s="4" t="inlineStr">
        <is>
          <t>Não vendido</t>
        </is>
      </c>
      <c r="D29" s="4" t="inlineStr">
        <is>
          <t>0</t>
        </is>
      </c>
      <c r="E29" s="5" t="inlineStr">
        <is>
          <t>127.500,00</t>
        </is>
      </c>
      <c r="F29" s="4" t="inlineStr">
        <is>
          <t>250.00</t>
        </is>
      </c>
    </row>
    <row collapsed="false" customFormat="false" customHeight="false" hidden="false" ht="12.1" outlineLevel="0" r="30">
      <c r="A30" s="5" t="s">
        <f>=HYPERLINK("https://rossileiloes.com.br/lote/detalhe/115271", "020")</f>
      </c>
      <c r="B30" s="4" t="s">
        <f>=HYPERLINK("https://rossileiloes.com.br/lote/detalhe/115271", " TREM DE FORÇA (TRANSMISSÃO, CONVERSOR, TANDER, RADIADOR) PATROL FIATALLIS FG85")</f>
      </c>
      <c r="C30" s="4" t="inlineStr">
        <is>
          <t>Não vendido</t>
        </is>
      </c>
      <c r="D30" s="4" t="inlineStr">
        <is>
          <t>0</t>
        </is>
      </c>
      <c r="E30" s="5" t="inlineStr">
        <is>
          <t>29.500,00</t>
        </is>
      </c>
      <c r="F30" s="4" t="inlineStr">
        <is>
          <t>500.00</t>
        </is>
      </c>
    </row>
    <row collapsed="false" customFormat="false" customHeight="false" hidden="false" ht="12.1" outlineLevel="0" r="31">
      <c r="A31" s="5" t="s">
        <f>=HYPERLINK("https://rossileiloes.com.br/lote/detalhe/115272", "021")</f>
      </c>
      <c r="B31" s="4" t="s">
        <f>=HYPERLINK("https://rossileiloes.com.br/lote/detalhe/115272", " COMPACTADOR DYNAPAC "SAPÃO"")</f>
      </c>
      <c r="C31" s="4" t="inlineStr">
        <is>
          <t>Vendido</t>
        </is>
      </c>
      <c r="D31" s="4" t="inlineStr">
        <is>
          <t>1</t>
        </is>
      </c>
      <c r="E31" s="5" t="inlineStr">
        <is>
          <t>3.700,00</t>
        </is>
      </c>
      <c r="F31" s="4" t="inlineStr">
        <is>
          <t>200.00</t>
        </is>
      </c>
    </row>
    <row collapsed="false" customFormat="false" customHeight="false" hidden="false" ht="12.1" outlineLevel="0" r="32">
      <c r="A32" s="5" t="s">
        <f>=HYPERLINK("https://rossileiloes.com.br/lote/detalhe/115280", "022")</f>
      </c>
      <c r="B32" s="4" t="s">
        <f>=HYPERLINK("https://rossileiloes.com.br/lote/detalhe/115280", " CARROCERIA TIPO PRANCHA PARA TRANSPORTE DE TRATOR")</f>
      </c>
      <c r="C32" s="4" t="inlineStr">
        <is>
          <t>Vendido</t>
        </is>
      </c>
      <c r="D32" s="4" t="inlineStr">
        <is>
          <t>1</t>
        </is>
      </c>
      <c r="E32" s="5" t="inlineStr">
        <is>
          <t>14.000,00</t>
        </is>
      </c>
      <c r="F32" s="4" t="inlineStr">
        <is>
          <t>250.00</t>
        </is>
      </c>
    </row>
    <row collapsed="false" customFormat="false" customHeight="false" hidden="false" ht="12.1" outlineLevel="0" r="33">
      <c r="A33" s="5" t="s">
        <f>=HYPERLINK("https://rossileiloes.com.br/lote/detalhe/115285", "023")</f>
      </c>
      <c r="B33" s="4" t="s">
        <f>=HYPERLINK("https://rossileiloes.com.br/lote/detalhe/115285", "LÂMINA DIANTEIRA MOTONIVELADORA")</f>
      </c>
      <c r="C33" s="4" t="inlineStr">
        <is>
          <t>Não vendido</t>
        </is>
      </c>
      <c r="D33" s="4" t="inlineStr">
        <is>
          <t>0</t>
        </is>
      </c>
      <c r="E33" s="5" t="inlineStr">
        <is>
          <t>5.500,00</t>
        </is>
      </c>
      <c r="F33" s="4" t="inlineStr">
        <is>
          <t>250.00</t>
        </is>
      </c>
    </row>
    <row collapsed="false" customFormat="false" customHeight="false" hidden="false" ht="12.1" outlineLevel="0" r="34">
      <c r="A34" s="5" t="s">
        <f>=HYPERLINK("https://rossileiloes.com.br/lote/detalhe/115286", "024")</f>
      </c>
      <c r="B34" s="4" t="s">
        <f>=HYPERLINK("https://rossileiloes.com.br/lote/detalhe/115286", "CONCHA CATERPILLAR")</f>
      </c>
      <c r="C34" s="4" t="inlineStr">
        <is>
          <t>Não vendido</t>
        </is>
      </c>
      <c r="D34" s="4" t="inlineStr">
        <is>
          <t>0</t>
        </is>
      </c>
      <c r="E34" s="5" t="inlineStr">
        <is>
          <t>7.000,00</t>
        </is>
      </c>
      <c r="F34" s="4" t="inlineStr">
        <is>
          <t>250.00</t>
        </is>
      </c>
    </row>
    <row collapsed="false" customFormat="false" customHeight="false" hidden="false" ht="12.1" outlineLevel="0" r="35">
      <c r="A35" s="5" t="s">
        <f>=HYPERLINK("https://rossileiloes.com.br/lote/detalhe/115292", "025")</f>
      </c>
      <c r="B35" s="4" t="s">
        <f>=HYPERLINK("https://rossileiloes.com.br/lote/detalhe/115292", " MOTONIVELADORA CATERPILLAR. MOD. 120B. ANO Aprox. 1977")</f>
      </c>
      <c r="C35" s="4" t="inlineStr">
        <is>
          <t>Não vendido</t>
        </is>
      </c>
      <c r="D35" s="4" t="inlineStr">
        <is>
          <t>0</t>
        </is>
      </c>
      <c r="E35" s="5" t="inlineStr">
        <is>
          <t>35.000,00</t>
        </is>
      </c>
      <c r="F35" s="4" t="inlineStr">
        <is>
          <t>500.00</t>
        </is>
      </c>
    </row>
    <row collapsed="false" customFormat="false" customHeight="false" hidden="false" ht="12.1" outlineLevel="0" r="36">
      <c r="A36" s="5" t="s">
        <f>=HYPERLINK("https://rossileiloes.com.br/lote/detalhe/115274", "026")</f>
      </c>
      <c r="B36" s="4" t="s">
        <f>=HYPERLINK("https://rossileiloes.com.br/lote/detalhe/115274", " [ VÍDEO ] CAMINHÃO FORD CARGO 1418. ANO 1989")</f>
      </c>
      <c r="C36" s="4" t="inlineStr">
        <is>
          <t>Vendido</t>
        </is>
      </c>
      <c r="D36" s="4" t="inlineStr">
        <is>
          <t>1</t>
        </is>
      </c>
      <c r="E36" s="5" t="inlineStr">
        <is>
          <t>38.250,00</t>
        </is>
      </c>
      <c r="F36" s="4" t="inlineStr">
        <is>
          <t>250.00</t>
        </is>
      </c>
    </row>
    <row collapsed="false" customFormat="false" customHeight="false" hidden="false" ht="12.1" outlineLevel="0" r="37">
      <c r="A37" s="5" t="s">
        <f>=HYPERLINK("https://rossileiloes.com.br/lote/detalhe/115290", "027")</f>
      </c>
      <c r="B37" s="4" t="s">
        <f>=HYPERLINK("https://rossileiloes.com.br/lote/detalhe/115290", " [ VÍDEO ] MOTONIVELADORA FIATALLIS. MOD. FG70. ANO Aprox. 1988")</f>
      </c>
      <c r="C37" s="4" t="inlineStr">
        <is>
          <t>Não vendido</t>
        </is>
      </c>
      <c r="D37" s="4" t="inlineStr">
        <is>
          <t>0</t>
        </is>
      </c>
      <c r="E37" s="5" t="inlineStr">
        <is>
          <t>68.000,00</t>
        </is>
      </c>
      <c r="F37" s="4" t="inlineStr">
        <is>
          <t>500.00</t>
        </is>
      </c>
    </row>
    <row collapsed="false" customFormat="false" customHeight="false" hidden="false" ht="12.1" outlineLevel="0" r="38">
      <c r="A38" s="5" t="s">
        <f>=HYPERLINK("https://rossileiloes.com.br/lote/detalhe/117757", "028")</f>
      </c>
      <c r="B38" s="4" t="s">
        <f>=HYPERLINK("https://rossileiloes.com.br/lote/detalhe/117757", "[ VÍDEO ] CAÇAMBA BASCULHANTE DE 14m. ASSOALHO DE CHAPA REFORÇADA. COM PISTÃO E BOMBA")</f>
      </c>
      <c r="C38" s="4" t="inlineStr">
        <is>
          <t>Não vendido</t>
        </is>
      </c>
      <c r="D38" s="4" t="inlineStr">
        <is>
          <t>0</t>
        </is>
      </c>
      <c r="E38" s="5" t="inlineStr">
        <is>
          <t>19.500,00</t>
        </is>
      </c>
      <c r="F38" s="4" t="inlineStr">
        <is>
          <t>250.00</t>
        </is>
      </c>
    </row>
    <row collapsed="false" customFormat="false" customHeight="false" hidden="false" ht="12.1" outlineLevel="0" r="39">
      <c r="A39" s="5" t="s">
        <f>=HYPERLINK("https://rossileiloes.com.br/lote/detalhe/115267", "029")</f>
      </c>
      <c r="B39" s="4" t="s">
        <f>=HYPERLINK("https://rossileiloes.com.br/lote/detalhe/115267", "LOTE COM 08 PISTÕES: 01 FH200, 01 POUCLAIN, 03 CAT E 03 WUBBER. E 01 COMANDO TRASEIRO DE FH80")</f>
      </c>
      <c r="C39" s="4" t="inlineStr">
        <is>
          <t>Não vendido</t>
        </is>
      </c>
      <c r="D39" s="4" t="inlineStr">
        <is>
          <t>1</t>
        </is>
      </c>
      <c r="E39" s="5" t="inlineStr">
        <is>
          <t>2.500,00</t>
        </is>
      </c>
      <c r="F39" s="4" t="inlineStr">
        <is>
          <t>250.00</t>
        </is>
      </c>
    </row>
    <row collapsed="false" customFormat="false" customHeight="false" hidden="false" ht="12.1" outlineLevel="0" r="40">
      <c r="A40" s="5" t="s">
        <f>=HYPERLINK("https://rossileiloes.com.br/lote/detalhe/115291", "030")</f>
      </c>
      <c r="B40" s="4" t="s">
        <f>=HYPERLINK("https://rossileiloes.com.br/lote/detalhe/115291", " TRITURADOR/ PICADOR DE GALHOS. ANO 2010")</f>
      </c>
      <c r="C40" s="4" t="inlineStr">
        <is>
          <t>Não vendido</t>
        </is>
      </c>
      <c r="D40" s="4" t="inlineStr">
        <is>
          <t>0</t>
        </is>
      </c>
      <c r="E40" s="5" t="inlineStr">
        <is>
          <t>25.000,00</t>
        </is>
      </c>
      <c r="F40" s="4" t="inlineStr">
        <is>
          <t>500.00</t>
        </is>
      </c>
    </row>
    <row collapsed="false" customFormat="false" customHeight="false" hidden="false" ht="12.1" outlineLevel="0" r="41">
      <c r="A41" s="5" t="s">
        <f>=HYPERLINK("https://rossileiloes.com.br/lote/detalhe/115288", "031")</f>
      </c>
      <c r="B41" s="4" t="s">
        <f>=HYPERLINK("https://rossileiloes.com.br/lote/detalhe/115288", " COMPRESSOR ACOPLADO COM MOTOR PERKINS 4 CILINDROS")</f>
      </c>
      <c r="C41" s="4" t="inlineStr">
        <is>
          <t>Vendido</t>
        </is>
      </c>
      <c r="D41" s="4" t="inlineStr">
        <is>
          <t>12</t>
        </is>
      </c>
      <c r="E41" s="5" t="inlineStr">
        <is>
          <t>11.750,00</t>
        </is>
      </c>
      <c r="F41" s="4" t="inlineStr">
        <is>
          <t>250.00</t>
        </is>
      </c>
    </row>
    <row collapsed="false" customFormat="false" customHeight="false" hidden="false" ht="12.1" outlineLevel="0" r="42">
      <c r="A42" s="5" t="s">
        <f>=HYPERLINK("https://rossileiloes.com.br/lote/detalhe/117814", "032")</f>
      </c>
      <c r="B42" s="4" t="s">
        <f>=HYPERLINK("https://rossileiloes.com.br/lote/detalhe/117814", "PÁ CARREGADEIRA CASE. MOD. W20E. ANO 2008. Aprox. 7.000 hrs")</f>
      </c>
      <c r="C42" s="4" t="inlineStr">
        <is>
          <t>Não vendido</t>
        </is>
      </c>
      <c r="D42" s="4" t="inlineStr">
        <is>
          <t>0</t>
        </is>
      </c>
      <c r="E42" s="5" t="inlineStr">
        <is>
          <t>250.000,00</t>
        </is>
      </c>
      <c r="F42" s="4" t="inlineStr">
        <is>
          <t>500.00</t>
        </is>
      </c>
    </row>
    <row collapsed="false" customFormat="false" customHeight="false" hidden="false" ht="12.1" outlineLevel="0" r="43">
      <c r="A43" s="5" t="s">
        <f>=HYPERLINK("https://rossileiloes.com.br/lote/detalhe/115289", "033")</f>
      </c>
      <c r="B43" s="4" t="s">
        <f>=HYPERLINK("https://rossileiloes.com.br/lote/detalhe/115289", " ROMPEDOR PARA ESCAVADEIRA 22 TON. ANO 2014")</f>
      </c>
      <c r="C43" s="4" t="inlineStr">
        <is>
          <t>Não vendido</t>
        </is>
      </c>
      <c r="D43" s="4" t="inlineStr">
        <is>
          <t>1</t>
        </is>
      </c>
      <c r="E43" s="5" t="inlineStr">
        <is>
          <t>26.000,00</t>
        </is>
      </c>
      <c r="F43" s="4" t="inlineStr">
        <is>
          <t>500.00</t>
        </is>
      </c>
    </row>
    <row collapsed="false" customFormat="false" customHeight="false" hidden="false" ht="12.1" outlineLevel="0" r="44">
      <c r="A44" s="5" t="s">
        <f>=HYPERLINK("https://rossileiloes.com.br/lote/detalhe/115294", "034")</f>
      </c>
      <c r="B44" s="4" t="s">
        <f>=HYPERLINK("https://rossileiloes.com.br/lote/detalhe/115294", "CABINE PARA MÁQUINA")</f>
      </c>
      <c r="C44" s="4" t="inlineStr">
        <is>
          <t>Não vendido</t>
        </is>
      </c>
      <c r="D44" s="4" t="inlineStr">
        <is>
          <t>0</t>
        </is>
      </c>
      <c r="E44" s="5" t="inlineStr">
        <is>
          <t>5.000,00</t>
        </is>
      </c>
      <c r="F44" s="4" t="inlineStr">
        <is>
          <t>250.00</t>
        </is>
      </c>
    </row>
    <row collapsed="false" customFormat="false" customHeight="false" hidden="false" ht="12.1" outlineLevel="0" r="45">
      <c r="A45" s="5" t="s">
        <f>=HYPERLINK("https://rossileiloes.com.br/lote/detalhe/115295", "035")</f>
      </c>
      <c r="B45" s="4" t="s">
        <f>=HYPERLINK("https://rossileiloes.com.br/lote/detalhe/115295", "CARROCERIA DE MADEIRA. 7 METROS")</f>
      </c>
      <c r="C45" s="4" t="inlineStr">
        <is>
          <t>Vendido</t>
        </is>
      </c>
      <c r="D45" s="4" t="inlineStr">
        <is>
          <t>1</t>
        </is>
      </c>
      <c r="E45" s="5" t="inlineStr">
        <is>
          <t>1.500,00</t>
        </is>
      </c>
      <c r="F45" s="4" t="inlineStr">
        <is>
          <t>200.00</t>
        </is>
      </c>
    </row>
    <row collapsed="false" customFormat="false" customHeight="false" hidden="false" ht="12.1" outlineLevel="0" r="46">
      <c r="A46" s="5" t="s">
        <f>=HYPERLINK("https://rossileiloes.com.br/lote/detalhe/117819", "036")</f>
      </c>
      <c r="B46" s="4" t="s">
        <f>=HYPERLINK("https://rossileiloes.com.br/lote/detalhe/117819", "[ VÍDEO ] PÁ CARREGADEIRA  MICHIGAN MOD. 55C.  ANO 1988")</f>
      </c>
      <c r="C46" s="4" t="inlineStr">
        <is>
          <t>Não vendido</t>
        </is>
      </c>
      <c r="D46" s="4" t="inlineStr">
        <is>
          <t>0</t>
        </is>
      </c>
      <c r="E46" s="5" t="inlineStr">
        <is>
          <t>135.000,00</t>
        </is>
      </c>
      <c r="F46" s="4" t="inlineStr">
        <is>
          <t>500.00</t>
        </is>
      </c>
    </row>
    <row collapsed="false" customFormat="false" customHeight="false" hidden="false" ht="12.1" outlineLevel="0" r="47">
      <c r="A47" s="5" t="s">
        <f>=HYPERLINK("https://rossileiloes.com.br/lote/detalhe/115265", "037")</f>
      </c>
      <c r="B47" s="4" t="s">
        <f>=HYPERLINK("https://rossileiloes.com.br/lote/detalhe/115265", " EXTRUSORA DE PERFIS DE CONCRETO J. COLOMBO. MOD. PHITON. APROX. 700 HRS")</f>
      </c>
      <c r="C47" s="4" t="inlineStr">
        <is>
          <t>Não vendido</t>
        </is>
      </c>
      <c r="D47" s="4" t="inlineStr">
        <is>
          <t>0</t>
        </is>
      </c>
      <c r="E47" s="5" t="inlineStr">
        <is>
          <t>12.200,00</t>
        </is>
      </c>
      <c r="F47" s="4" t="inlineStr">
        <is>
          <t>250.00</t>
        </is>
      </c>
    </row>
    <row collapsed="false" customFormat="false" customHeight="false" hidden="false" ht="12.1" outlineLevel="0" r="48">
      <c r="A48" s="5" t="s">
        <f>=HYPERLINK("https://rossileiloes.com.br/lote/detalhe/115266", "038")</f>
      </c>
      <c r="B48" s="4" t="s">
        <f>=HYPERLINK("https://rossileiloes.com.br/lote/detalhe/115266", " CARRETA. CHAPEADA DE AÇO")</f>
      </c>
      <c r="C48" s="4" t="inlineStr">
        <is>
          <t>Não vendido</t>
        </is>
      </c>
      <c r="D48" s="4" t="inlineStr">
        <is>
          <t>0</t>
        </is>
      </c>
      <c r="E48" s="5" t="inlineStr">
        <is>
          <t>5.000,00</t>
        </is>
      </c>
      <c r="F48" s="4" t="inlineStr">
        <is>
          <t>250.00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2026-04-24T03:05:35.00Z</dcterms:created>
  <dc:creator>Tellks Tecnologia</dc:creator>
  <cp:revision>0</cp:revision>
</cp:coreProperties>
</file>