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03/10 - CAMINHÕES, TRATOR, INDÚSTRIA, IMPLEMENTOS,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=HYPERLINK("https://rossileiloes.com.br/lote/detalhe/10544", "001")</f>
      </c>
      <c r="B11" s="4" t="s">
        <f>=HYPERLINK("https://rossileiloes.com.br/lote/detalhe/10544", " TURBINA A VAPOR, tipo Z50AKZ TURBINAS S.A.Z50")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=HYPERLINK("https://rossileiloes.com.br/lote/detalhe/10546", "002")</f>
      </c>
      <c r="B12" s="4" t="s">
        <f>=HYPERLINK("https://rossileiloes.com.br/lote/detalhe/10546", " 2 REDUTORES VELOCIDADE FLENDER BRASIL LTDA RZ 140; 2 REDUTORES DE VELOCIDADE FALK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=HYPERLINK("https://rossileiloes.com.br/lote/detalhe/10543", "003")</f>
      </c>
      <c r="B13" s="4" t="s">
        <f>=HYPERLINK("https://rossileiloes.com.br/lote/detalhe/10543", " VÁLVULA ANGULAR 40" E VÁVULA ANGULAR 24"")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=HYPERLINK("https://rossileiloes.com.br/lote/detalhe/10542", "004")</f>
      </c>
      <c r="B14" s="4" t="s">
        <f>=HYPERLINK("https://rossileiloes.com.br/lote/detalhe/10542", " 9 VÁLVULAS 3 VIAS ")</f>
      </c>
      <c r="C14" s="4" t="inlineStr">
        <is>
          <t>Vendido</t>
        </is>
      </c>
      <c r="D14" s="4" t="inlineStr">
        <is>
          <t>6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=HYPERLINK("https://rossileiloes.com.br/lote/detalhe/10547", "005")</f>
      </c>
      <c r="B15" s="4" t="s">
        <f>=HYPERLINK("https://rossileiloes.com.br/lote/detalhe/10547", " ESTRECHADEIRA CYKLOP")</f>
      </c>
      <c r="C15" s="4" t="inlineStr">
        <is>
          <t>Vendido</t>
        </is>
      </c>
      <c r="D15" s="4" t="inlineStr">
        <is>
          <t>2</t>
        </is>
      </c>
      <c r="E15" s="5" t="inlineStr">
        <is>
          <t>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=HYPERLINK("https://rossileiloes.com.br/lote/detalhe/10545", "006")</f>
      </c>
      <c r="B16" s="4" t="s">
        <f>=HYPERLINK("https://rossileiloes.com.br/lote/detalhe/10545", " 2 VENTILADORES CENTRÍFUGO SIMPLES ASPIRAÇÃO JACARÉ J19-838-S-3")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=HYPERLINK("https://rossileiloes.com.br/lote/detalhe/10549", "007")</f>
      </c>
      <c r="B17" s="4" t="s">
        <f>=HYPERLINK("https://rossileiloes.com.br/lote/detalhe/10549", " DECANTADOR 380 M³")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=HYPERLINK("https://rossileiloes.com.br/lote/detalhe/10553", "008")</f>
      </c>
      <c r="B18" s="4" t="s">
        <f>=HYPERLINK("https://rossileiloes.com.br/lote/detalhe/10553", " CONDENSADOR BAROMÉTRICO")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=HYPERLINK("https://rossileiloes.com.br/lote/detalhe/10548", "009")</f>
      </c>
      <c r="B19" s="4" t="s">
        <f>=HYPERLINK("https://rossileiloes.com.br/lote/detalhe/10548", " SEMENTEIRA DE MASSA B")</f>
      </c>
      <c r="C19" s="4" t="inlineStr">
        <is>
          <t>Vendido</t>
        </is>
      </c>
      <c r="D19" s="4" t="inlineStr">
        <is>
          <t>10</t>
        </is>
      </c>
      <c r="E19" s="5" t="inlineStr">
        <is>
          <t>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=HYPERLINK("https://rossileiloes.com.br/lote/detalhe/10552", "010")</f>
      </c>
      <c r="B20" s="4" t="s">
        <f>=HYPERLINK("https://rossileiloes.com.br/lote/detalhe/10552", " COZEDOR 01 (capacidade de 150 hectolitros)")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=HYPERLINK("https://rossileiloes.com.br/lote/detalhe/10550", "011")</f>
      </c>
      <c r="B21" s="4" t="s">
        <f>=HYPERLINK("https://rossileiloes.com.br/lote/detalhe/10550", " COZEDOR 02 (capacidade de 270 hectolitros)")</f>
      </c>
      <c r="C21" s="4" t="inlineStr">
        <is>
          <t>Vendido</t>
        </is>
      </c>
      <c r="D21" s="4" t="inlineStr">
        <is>
          <t>4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=HYPERLINK("https://rossileiloes.com.br/lote/detalhe/10551", "012")</f>
      </c>
      <c r="B22" s="4" t="s">
        <f>=HYPERLINK("https://rossileiloes.com.br/lote/detalhe/10551", " MOEGA ALIMENTAÇÃO DE BAGAÇO")</f>
      </c>
      <c r="C22" s="4" t="inlineStr">
        <is>
          <t>Vendido</t>
        </is>
      </c>
      <c r="D22" s="4" t="inlineStr">
        <is>
          <t>11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=HYPERLINK("https://rossileiloes.com.br/lote/detalhe/10557", "013")</f>
      </c>
      <c r="B23" s="4" t="s">
        <f>=HYPERLINK("https://rossileiloes.com.br/lote/detalhe/10557", " TRANSPORTADOR TALISCA 16; COMPRIMENTO APROX.: 50 M")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=HYPERLINK("https://rossileiloes.com.br/lote/detalhe/10554", "014")</f>
      </c>
      <c r="B24" s="4" t="s">
        <f>=HYPERLINK("https://rossileiloes.com.br/lote/detalhe/10554", " SOPRADOR RETRATIL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=HYPERLINK("https://rossileiloes.com.br/lote/detalhe/10558", "015")</f>
      </c>
      <c r="B25" s="4" t="s">
        <f>=HYPERLINK("https://rossileiloes.com.br/lote/detalhe/10558", " 2 INVERSORES DE FREQUENCIA DANFOSS VLT6222HT4CN1STR1DLF10A00C0 ; FC-102P160T4E21H2 (160 kW/250 HP)")</f>
      </c>
      <c r="C25" s="4" t="inlineStr">
        <is>
          <t>Vendido</t>
        </is>
      </c>
      <c r="D25" s="4" t="inlineStr">
        <is>
          <t>14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=HYPERLINK("https://rossileiloes.com.br/lote/detalhe/10556", "016")</f>
      </c>
      <c r="B26" s="4" t="s">
        <f>=HYPERLINK("https://rossileiloes.com.br/lote/detalhe/10556", " 2 INVERSORES DE FREQUENCIA EUROTHERM DRIVES e SOLITON; 2 SOFT-START WEG (85A)")</f>
      </c>
      <c r="C26" s="4" t="inlineStr">
        <is>
          <t>Vendido</t>
        </is>
      </c>
      <c r="D26" s="4" t="inlineStr">
        <is>
          <t>13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=HYPERLINK("https://rossileiloes.com.br/lote/detalhe/10555", "017")</f>
      </c>
      <c r="B27" s="4" t="s">
        <f>=HYPERLINK("https://rossileiloes.com.br/lote/detalhe/10555", " 5  INVERSORES DE FREQUENCIA DANFOSS ; 1 INVERSOR WEG; MULTIMEDIDOR CCK4500 ; IHM ATLAS COPCO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=HYPERLINK("https://rossileiloes.com.br/lote/detalhe/10559", "018")</f>
      </c>
      <c r="B28" s="4" t="s">
        <f>=HYPERLINK("https://rossileiloes.com.br/lote/detalhe/10559", " TRANSBORDO CANAVIEIRO SERMAG SRT-8000 1999 PATRM. 500271 SÉRIE:102")</f>
      </c>
      <c r="C28" s="4" t="inlineStr">
        <is>
          <t>Vendido</t>
        </is>
      </c>
      <c r="D28" s="4" t="inlineStr">
        <is>
          <t>16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=HYPERLINK("https://rossileiloes.com.br/lote/detalhe/10560", "019")</f>
      </c>
      <c r="B29" s="4" t="s">
        <f>=HYPERLINK("https://rossileiloes.com.br/lote/detalhe/10560", " TRANSBORDO CANAVIEIRO SERMAG SRT-8000 1998 PATRM. 300283 SÉRIE: 00023")</f>
      </c>
      <c r="C29" s="4" t="inlineStr">
        <is>
          <t>Vendido</t>
        </is>
      </c>
      <c r="D29" s="4" t="inlineStr">
        <is>
          <t>10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=HYPERLINK("https://rossileiloes.com.br/lote/detalhe/10563", "020")</f>
      </c>
      <c r="B30" s="4" t="s">
        <f>=HYPERLINK("https://rossileiloes.com.br/lote/detalhe/10563", " TRANSBORDO CANAVIEIRO SERMAG SRT-8000 1999 PATRM. 100676 SÉRIE: 84")</f>
      </c>
      <c r="C30" s="4" t="inlineStr">
        <is>
          <t>Vendido</t>
        </is>
      </c>
      <c r="D30" s="4" t="inlineStr">
        <is>
          <t>22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=HYPERLINK("https://rossileiloes.com.br/lote/detalhe/10562", "021")</f>
      </c>
      <c r="B31" s="4" t="s">
        <f>=HYPERLINK("https://rossileiloes.com.br/lote/detalhe/10562", " TRANSBORDO CANAVIEIRO SERMAG SRT-8000 1998 PATRM. 300280 SÉRIE: 00020")</f>
      </c>
      <c r="C31" s="4" t="inlineStr">
        <is>
          <t>Vendido</t>
        </is>
      </c>
      <c r="D31" s="4" t="inlineStr">
        <is>
          <t>21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=HYPERLINK("https://rossileiloes.com.br/lote/detalhe/10561", "022")</f>
      </c>
      <c r="B32" s="4" t="s">
        <f>=HYPERLINK("https://rossileiloes.com.br/lote/detalhe/10561", " TRANSBORDO CANAVIEIRO SERMAG SRT-8000 1999 PATRM. 500297 SÉRIE: 0142")</f>
      </c>
      <c r="C32" s="4" t="inlineStr">
        <is>
          <t>Vendido</t>
        </is>
      </c>
      <c r="D32" s="4" t="inlineStr">
        <is>
          <t>8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=HYPERLINK("https://rossileiloes.com.br/lote/detalhe/10565", "023")</f>
      </c>
      <c r="B33" s="4" t="s">
        <f>=HYPERLINK("https://rossileiloes.com.br/lote/detalhe/10565", " TRANSBORDO CANAVIEIRO SERMAG SRT-8000 1999 PATRM. 100674 SÉRIE: 82")</f>
      </c>
      <c r="C33" s="4" t="inlineStr">
        <is>
          <t>Vendido</t>
        </is>
      </c>
      <c r="D33" s="4" t="inlineStr">
        <is>
          <t>26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=HYPERLINK("https://rossileiloes.com.br/lote/detalhe/10566", "024")</f>
      </c>
      <c r="B34" s="4" t="s">
        <f>=HYPERLINK("https://rossileiloes.com.br/lote/detalhe/10566", " TRANSBORDO CANAVIEIRO SERMAG SRT-8000 1999 PATRM. 100672 SÉRIE: 80")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=HYPERLINK("https://rossileiloes.com.br/lote/detalhe/10564", "025")</f>
      </c>
      <c r="B35" s="4" t="s">
        <f>=HYPERLINK("https://rossileiloes.com.br/lote/detalhe/10564", " TRANSBORDO CANAVIEIRO SERMAG SRT-8000 1999 PATRM. 500286 SÉRIE: 0124.")</f>
      </c>
      <c r="C35" s="4" t="inlineStr">
        <is>
          <t>Vendido</t>
        </is>
      </c>
      <c r="D35" s="4" t="inlineStr">
        <is>
          <t>6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=HYPERLINK("https://rossileiloes.com.br/lote/detalhe/10567", "026")</f>
      </c>
      <c r="B36" s="4" t="s">
        <f>=HYPERLINK("https://rossileiloes.com.br/lote/detalhe/10567", " TRANSBORDO CANAVIEIRO SERMAG SRT-8000 1999 PATRM. 100687 SÉRIE: 97")</f>
      </c>
      <c r="C36" s="4" t="inlineStr">
        <is>
          <t>Vendido</t>
        </is>
      </c>
      <c r="D36" s="4" t="inlineStr">
        <is>
          <t>15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=HYPERLINK("https://rossileiloes.com.br/lote/detalhe/10569", "027")</f>
      </c>
      <c r="B37" s="4" t="s">
        <f>=HYPERLINK("https://rossileiloes.com.br/lote/detalhe/10569", " TRANSBORDO CAVAVIEIRO SERMAG SRT-8000 1999 PATRM. 100678 SÉRIE: 86")</f>
      </c>
      <c r="C37" s="4" t="inlineStr">
        <is>
          <t>Vendido</t>
        </is>
      </c>
      <c r="D37" s="4" t="inlineStr">
        <is>
          <t>12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=HYPERLINK("https://rossileiloes.com.br/lote/detalhe/10568", "028")</f>
      </c>
      <c r="B38" s="4" t="s">
        <f>=HYPERLINK("https://rossileiloes.com.br/lote/detalhe/10568", " TRANSBORDO CANAVIEIRO SERMAG SRT-8000 1999 PATRM. 500279 SÉRIE: 106")</f>
      </c>
      <c r="C38" s="4" t="inlineStr">
        <is>
          <t>Vendido</t>
        </is>
      </c>
      <c r="D38" s="4" t="inlineStr">
        <is>
          <t>15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=HYPERLINK("https://rossileiloes.com.br/lote/detalhe/10570", "029")</f>
      </c>
      <c r="B39" s="4" t="s">
        <f>=HYPERLINK("https://rossileiloes.com.br/lote/detalhe/10570", " TRANSBORDO CANAVIEIRO SERMAG SRT-8000 1999 PATRM. 100686 SÉRIE: 96")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=HYPERLINK("https://rossileiloes.com.br/lote/detalhe/10572", "030")</f>
      </c>
      <c r="B40" s="4" t="s">
        <f>=HYPERLINK("https://rossileiloes.com.br/lote/detalhe/10572", " TRANSBORDO CANAVIEIRO SERMAG SRT-8000 1999 PATRM. 500287 SÉRIE: 0132")</f>
      </c>
      <c r="C40" s="4" t="inlineStr">
        <is>
          <t>Vendido</t>
        </is>
      </c>
      <c r="D40" s="4" t="inlineStr">
        <is>
          <t>13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=HYPERLINK("https://rossileiloes.com.br/lote/detalhe/10571", "031")</f>
      </c>
      <c r="B41" s="4" t="s">
        <f>=HYPERLINK("https://rossileiloes.com.br/lote/detalhe/10571", " TRANSBORDO CANAVIEIRO SERMAG SRT-8000 1999 PATRM. 500285 SÉRIE: 0131")</f>
      </c>
      <c r="C41" s="4" t="inlineStr">
        <is>
          <t>Vendido</t>
        </is>
      </c>
      <c r="D41" s="4" t="inlineStr">
        <is>
          <t>6</t>
        </is>
      </c>
      <c r="E41" s="5" t="inlineStr">
        <is>
          <t>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=HYPERLINK("https://rossileiloes.com.br/lote/detalhe/10574", "032")</f>
      </c>
      <c r="B42" s="4" t="s">
        <f>=HYPERLINK("https://rossileiloes.com.br/lote/detalhe/10574", " TRANSBORDO CANAVIEIRO SERMAG SRT-8000 1999 PATRM. 500282 SÉRIE: 0125")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=HYPERLINK("https://rossileiloes.com.br/lote/detalhe/10573", "033")</f>
      </c>
      <c r="B43" s="4" t="s">
        <f>=HYPERLINK("https://rossileiloes.com.br/lote/detalhe/10573", " TRANSBORDO CANAVIEIRO SERMAG SRT-8000 1999 PATRM. 500296 SÉRIE: 0141")</f>
      </c>
      <c r="C43" s="4" t="inlineStr">
        <is>
          <t>Vendido</t>
        </is>
      </c>
      <c r="D43" s="4" t="inlineStr">
        <is>
          <t>5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=HYPERLINK("https://rossileiloes.com.br/lote/detalhe/10575", "034")</f>
      </c>
      <c r="B44" s="4" t="s">
        <f>=HYPERLINK("https://rossileiloes.com.br/lote/detalhe/10575", " TRANSBORDO CANAVIEIRO SANTAL VT-10BE 2008 PATRM. 600783 SÉRIE: 68316")</f>
      </c>
      <c r="C44" s="4" t="inlineStr">
        <is>
          <t>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=HYPERLINK("https://rossileiloes.com.br/lote/detalhe/10576", "035")</f>
      </c>
      <c r="B45" s="4" t="s">
        <f>=HYPERLINK("https://rossileiloes.com.br/lote/detalhe/10576", " TRANSBORDO CANAVIEIRO SERMAG SRT-8000 1998 PATRM. 300282 SÉRIE: 00022")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=HYPERLINK("https://rossileiloes.com.br/lote/detalhe/10579", "036")</f>
      </c>
      <c r="B46" s="4" t="s">
        <f>=HYPERLINK("https://rossileiloes.com.br/lote/detalhe/10579", " TRANSBORDO CANAVIEIRO SANTAL VT-10BE 2009 PATRM. 600927 SÉRIE: 68492")</f>
      </c>
      <c r="C46" s="4" t="inlineStr">
        <is>
          <t>Vendido</t>
        </is>
      </c>
      <c r="D46" s="4" t="inlineStr">
        <is>
          <t>3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=HYPERLINK("https://rossileiloes.com.br/lote/detalhe/10577", "037")</f>
      </c>
      <c r="B47" s="4" t="s">
        <f>=HYPERLINK("https://rossileiloes.com.br/lote/detalhe/10577", " TRANSBORDO CANAVIEIRO SERMAG SRT-8000 1999 PATRM. 100680 SÉRIE: 88")</f>
      </c>
      <c r="C47" s="4" t="inlineStr">
        <is>
          <t>Vendido</t>
        </is>
      </c>
      <c r="D47" s="4" t="inlineStr">
        <is>
          <t>24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=HYPERLINK("https://rossileiloes.com.br/lote/detalhe/10578", "038")</f>
      </c>
      <c r="B48" s="4" t="s">
        <f>=HYPERLINK("https://rossileiloes.com.br/lote/detalhe/10578", " TRANSBORDO CANAVIEIRO SERMAG SRT-8000 1999 PATRM. 500270 SÉRIE: 101")</f>
      </c>
      <c r="C48" s="4" t="inlineStr">
        <is>
          <t>Vendido</t>
        </is>
      </c>
      <c r="D48" s="4" t="inlineStr">
        <is>
          <t>22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=HYPERLINK("https://rossileiloes.com.br/lote/detalhe/10581", "039")</f>
      </c>
      <c r="B49" s="4" t="s">
        <f>=HYPERLINK("https://rossileiloes.com.br/lote/detalhe/10581", " TRANSBORDO CANAVIEIRO SERMAG SRT-8000 1999 PATRM. 500276 SÉRIE: 109")</f>
      </c>
      <c r="C49" s="4" t="inlineStr">
        <is>
          <t>Vendido</t>
        </is>
      </c>
      <c r="D49" s="4" t="inlineStr">
        <is>
          <t>10</t>
        </is>
      </c>
      <c r="E49" s="5" t="inlineStr">
        <is>
          <t>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=HYPERLINK("https://rossileiloes.com.br/lote/detalhe/10580", "040")</f>
      </c>
      <c r="B50" s="4" t="s">
        <f>=HYPERLINK("https://rossileiloes.com.br/lote/detalhe/10580", " TRANSBORDO CANAVIEIRO SERMAG SRT-8000 1999 PATRM. 100688 SÉRIE: 98")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=HYPERLINK("https://rossileiloes.com.br/lote/detalhe/10582", "041")</f>
      </c>
      <c r="B51" s="4" t="s">
        <f>=HYPERLINK("https://rossileiloes.com.br/lote/detalhe/10582", " TRANSBORDO CANAVIEIRO SERMAG SRT-8000 1999 PATRM. 100689 SÉRIE: 99")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=HYPERLINK("https://rossileiloes.com.br/lote/detalhe/10584", "042")</f>
      </c>
      <c r="B52" s="4" t="s">
        <f>=HYPERLINK("https://rossileiloes.com.br/lote/detalhe/10584", " TRANSBORDO CANAVIEIRO SERMAG SRT-8000 1999 PATRM. 500273 SÉRIE: 104")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=HYPERLINK("https://rossileiloes.com.br/lote/detalhe/10583", "043")</f>
      </c>
      <c r="B53" s="4" t="s">
        <f>=HYPERLINK("https://rossileiloes.com.br/lote/detalhe/10583", " TRANSBORDO CANAVIEIRO SERMAG SRT-8000 1999 PATRM. 300730 SÉRIE: 0146")</f>
      </c>
      <c r="C53" s="4" t="inlineStr">
        <is>
          <t>Vendido</t>
        </is>
      </c>
      <c r="D53" s="4" t="inlineStr">
        <is>
          <t>10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=HYPERLINK("https://rossileiloes.com.br/lote/detalhe/10585", "044")</f>
      </c>
      <c r="B54" s="4" t="s">
        <f>=HYPERLINK("https://rossileiloes.com.br/lote/detalhe/10585", " TRANSBORDO CANAVIEIRO SERMAG SRT-8000 1998 PATRM. 300281 SÉRIE: 00021")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=HYPERLINK("https://rossileiloes.com.br/lote/detalhe/10586", "045")</f>
      </c>
      <c r="B55" s="4" t="s">
        <f>=HYPERLINK("https://rossileiloes.com.br/lote/detalhe/10586", " TRANSBORDO CANAVIEIRO SERMAG SRT-8000 1999 PATRM. 100685 SÉRIE: 95")</f>
      </c>
      <c r="C55" s="4" t="inlineStr">
        <is>
          <t>Vendido</t>
        </is>
      </c>
      <c r="D55" s="4" t="inlineStr">
        <is>
          <t>10</t>
        </is>
      </c>
      <c r="E55" s="5" t="inlineStr">
        <is>
          <t>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=HYPERLINK("https://rossileiloes.com.br/lote/detalhe/10587", "046")</f>
      </c>
      <c r="B56" s="4" t="s">
        <f>=HYPERLINK("https://rossileiloes.com.br/lote/detalhe/10587", " TRANSBORDO CANAVIEIRO SERMAG SRT-8000 1999 PATRM. 100683 SÉRIE: 93")</f>
      </c>
      <c r="C56" s="4" t="inlineStr">
        <is>
          <t>Vendido</t>
        </is>
      </c>
      <c r="D56" s="4" t="inlineStr">
        <is>
          <t>8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=HYPERLINK("https://rossileiloes.com.br/lote/detalhe/10589", "047")</f>
      </c>
      <c r="B57" s="4" t="s">
        <f>=HYPERLINK("https://rossileiloes.com.br/lote/detalhe/10589", " TRANSBORDO CANAVIEIRO SERMAG SRT-8000 1999 PATRM. 100720 SÉRIE: 123")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=HYPERLINK("https://rossileiloes.com.br/lote/detalhe/10588", "048")</f>
      </c>
      <c r="B58" s="4" t="s">
        <f>=HYPERLINK("https://rossileiloes.com.br/lote/detalhe/10588", " TRANSBORDO CANAVIEIRO SERMAG SRT-8000 1999 PATRM. 100681 SÉRIE: 91")</f>
      </c>
      <c r="C58" s="4" t="inlineStr">
        <is>
          <t>Vendido</t>
        </is>
      </c>
      <c r="D58" s="4" t="inlineStr">
        <is>
          <t>19</t>
        </is>
      </c>
      <c r="E58" s="5" t="inlineStr">
        <is>
          <t>6.750,00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=HYPERLINK("https://rossileiloes.com.br/lote/detalhe/10591", "049")</f>
      </c>
      <c r="B59" s="4" t="s">
        <f>=HYPERLINK("https://rossileiloes.com.br/lote/detalhe/10591", " TRANSBORDO CANAVIEIRO SERMAG SRT-8000 1999 PATRM. 500277 SÉRIE: 110.")</f>
      </c>
      <c r="C59" s="4" t="inlineStr">
        <is>
          <t>Vendido</t>
        </is>
      </c>
      <c r="D59" s="4" t="inlineStr">
        <is>
          <t>10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=HYPERLINK("https://rossileiloes.com.br/lote/detalhe/10697", "050")</f>
      </c>
      <c r="B60" s="4" t="s">
        <f>=HYPERLINK("https://rossileiloes.com.br/lote/detalhe/10697", "CARRETINHA GZL")</f>
      </c>
      <c r="C60" s="4" t="inlineStr">
        <is>
          <t>Vendido</t>
        </is>
      </c>
      <c r="D60" s="4" t="inlineStr">
        <is>
          <t>30</t>
        </is>
      </c>
      <c r="E60" s="5" t="inlineStr">
        <is>
          <t>1.650,00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=HYPERLINK("https://rossileiloes.com.br/lote/detalhe/10590", "051")</f>
      </c>
      <c r="B61" s="4" t="s">
        <f>=HYPERLINK("https://rossileiloes.com.br/lote/detalhe/10590", " TRATOR JOHN DEERE 7515 4X4 2008 PATRM. 600729 SÉRIE: BM7515X080858")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=HYPERLINK("https://rossileiloes.com.br/lote/detalhe/10592", "052")</f>
      </c>
      <c r="B62" s="4" t="s">
        <f>=HYPERLINK("https://rossileiloes.com.br/lote/detalhe/10592", " CARRETA RECOLH. FARDO ANDERSON TSR-3450 2013 PATRM. 601271 CHASSI:63-13004")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=HYPERLINK("https://rossileiloes.com.br/lote/detalhe/10597", "053")</f>
      </c>
      <c r="B63" s="4" t="s">
        <f>=HYPERLINK("https://rossileiloes.com.br/lote/detalhe/10597", " CARRETA RECOLH. FARDO ANDERSON TSR-3450 2015 PATRM. 601431 CHASSI:6315001")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=HYPERLINK("https://rossileiloes.com.br/lote/detalhe/10594", "054")</f>
      </c>
      <c r="B64" s="4" t="s">
        <f>=HYPERLINK("https://rossileiloes.com.br/lote/detalhe/10594", " PEÇAS DA ENFARDADORA DE PALHA KRONE BIG PACK 1290 (2012) ; E DA PRECHOP ENFARDADORA BIG PACK (2012) PATRM. 601109; 601148")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=HYPERLINK("https://rossileiloes.com.br/lote/detalhe/10593", "055")</f>
      </c>
      <c r="B65" s="4" t="s">
        <f>=HYPERLINK("https://rossileiloes.com.br/lote/detalhe/10593", " ENFARDADORA DE PALHA KRONE BIG PACK 1290( 2014) SÉRIE: 893715 ; PRECHOP ENFARDADORA BIG PACK (2014) SÉRIE: 893161/ PATRM. 601324; 601325")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=HYPERLINK("https://rossileiloes.com.br/lote/detalhe/10596", "056")</f>
      </c>
      <c r="B66" s="4" t="s">
        <f>=HYPERLINK("https://rossileiloes.com.br/lote/detalhe/10596", " ENFARDADORA DE PALHA KRONE BIG PACK 1290( 2012) SÉRIE: 851407 ; PRECHOP ENFARDADORA BIG PACK (2012) SÉRIE: 838865 /PATRM. 601111; 601147")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=HYPERLINK("https://rossileiloes.com.br/lote/detalhe/10595", "057")</f>
      </c>
      <c r="B67" s="4" t="s">
        <f>=HYPERLINK("https://rossileiloes.com.br/lote/detalhe/10595", " ENFARDADORA DE PALHA KRONE BIG PACK 1290(2012) SÉRIE: 851409 ; PRECHOP ENFARDADORA BIG PACK (2012) SÉRIE: 838866/ PATRM. 601112; 601146")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=HYPERLINK("https://rossileiloes.com.br/lote/detalhe/10599", "058")</f>
      </c>
      <c r="B68" s="4" t="s">
        <f>=HYPERLINK("https://rossileiloes.com.br/lote/detalhe/10599", " ENFARDADORA DE PALHA KRONE BIG PACK 1290 (2014) SÉRIE: 905055 ; PRECHOP ENFARDADORA BIG PACK(2012) SÉRIE: 900720/ PATRM. 601326,601327")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=HYPERLINK("https://rossileiloes.com.br/lote/detalhe/10740", "059")</f>
      </c>
      <c r="B69" s="4" t="s">
        <f>=HYPERLINK("https://rossileiloes.com.br/lote/detalhe/10740", "ENFARDADORA DE PALHA KRONE BIG PACK 1290(2012) PATRM. 601109 SERIE:851405 E PRECHOP ENFARDADORA  BIG PACK(2012) PATRM.:601139")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=HYPERLINK("https://rossileiloes.com.br/lote/detalhe/10598", "060")</f>
      </c>
      <c r="B70" s="4" t="s">
        <f>=HYPERLINK("https://rossileiloes.com.br/lote/detalhe/10598", " ENFARDADORA DE PALHA KRONE BIG PACK 1290 (2012)SERIE:851406 ; PRECHOP ENFARDADORA BIG PACK(2012)SERIE:838876 PATRM. 601110; 601150")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=HYPERLINK("https://rossileiloes.com.br/lote/detalhe/10600", "061")</f>
      </c>
      <c r="B71" s="4" t="s">
        <f>=HYPERLINK("https://rossileiloes.com.br/lote/detalhe/10600", " ALEIRADOR DE PALHA H5980 NEW HOLLAND 2012 PATRM. 601118 SERIE: YCWHR0070")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=HYPERLINK("https://rossileiloes.com.br/lote/detalhe/10604", "062")</f>
      </c>
      <c r="B72" s="4" t="s">
        <f>=HYPERLINK("https://rossileiloes.com.br/lote/detalhe/10604", " ALEIRADOR DE PALHA H5980 NEW HOLLAND 2012 PATRM. 601120 SERIE:YCWHR0069")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=HYPERLINK("https://rossileiloes.com.br/lote/detalhe/10601", "063")</f>
      </c>
      <c r="B73" s="4" t="s">
        <f>=HYPERLINK("https://rossileiloes.com.br/lote/detalhe/10601", " ALEIRADOR DE PALHA H5980 NEW HOLLAND 2012 PATRM. 601116 SERIE:YCWHR0071")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=HYPERLINK("https://rossileiloes.com.br/lote/detalhe/10603", "064")</f>
      </c>
      <c r="B74" s="4" t="s">
        <f>=HYPERLINK("https://rossileiloes.com.br/lote/detalhe/10603", " ALEIRADOR DE PALHA H5980 NEW HOLLAND 2012 PATRM. 601117 SERIE:YCWHR0077")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=HYPERLINK("https://rossileiloes.com.br/lote/detalhe/10602", "065")</f>
      </c>
      <c r="B75" s="4" t="s">
        <f>=HYPERLINK("https://rossileiloes.com.br/lote/detalhe/10602", " ALEIRADOR DE PALHA H5980 NEW HOLLAND 2012 PATRM. 601119 SERIE:YCWHR0066")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=HYPERLINK("https://rossileiloes.com.br/lote/detalhe/10606", "066")</f>
      </c>
      <c r="B76" s="4" t="s">
        <f>=HYPERLINK("https://rossileiloes.com.br/lote/detalhe/10606", " CAMINHAO CANAVIEIRO VOLVO FH12 420 ANO: 1999 PL.:DBP0016 PATRM. 100742 CHASSI(ACIDENTE):93KA4DADOYE670890")</f>
      </c>
      <c r="C76" s="4" t="inlineStr">
        <is>
          <t>Vendido</t>
        </is>
      </c>
      <c r="D76" s="4" t="inlineStr">
        <is>
          <t>11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=HYPERLINK("https://rossileiloes.com.br/lote/detalhe/10605", "069")</f>
      </c>
      <c r="B77" s="4" t="s">
        <f>=HYPERLINK("https://rossileiloes.com.br/lote/detalhe/10605", " 3 TURBOMAQ  125/GSV/300 SENDO 1 IRRIGABRAS (1997); 2 METAL LAVRAS (1997,1996) PATRM. 600117; 600112; 600113")</f>
      </c>
      <c r="C77" s="4" t="inlineStr">
        <is>
          <t>Vendido</t>
        </is>
      </c>
      <c r="D77" s="4" t="inlineStr">
        <is>
          <t>11</t>
        </is>
      </c>
      <c r="E77" s="5" t="inlineStr">
        <is>
          <t>2.200,00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=HYPERLINK("https://rossileiloes.com.br/lote/detalhe/10699", "070")</f>
      </c>
      <c r="B78" s="4" t="s">
        <f>=HYPERLINK("https://rossileiloes.com.br/lote/detalhe/10699", "SUBSOLADOR PENTA PATRM. 601308 (2014) SERIE:152")</f>
      </c>
      <c r="C78" s="4" t="inlineStr">
        <is>
          <t>Vendido</t>
        </is>
      </c>
      <c r="D78" s="4" t="inlineStr">
        <is>
          <t>6</t>
        </is>
      </c>
      <c r="E78" s="5" t="inlineStr">
        <is>
          <t>4.200,00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=HYPERLINK("https://rossileiloes.com.br/lote/detalhe/10610", "075")</f>
      </c>
      <c r="B79" s="4" t="s">
        <f>=HYPERLINK("https://rossileiloes.com.br/lote/detalhe/10610", " JULIETA C/ TANQUE ADUBO LIQUIDO GASCOM(1994)PL.:BLB3578 CHASSI:9ARD08020RS035117 E TANQUE ADUBO LIQUIDO GASCOM C/MOTOR(2008) SERIE:7312/ PATRM. 500090; 600690")</f>
      </c>
      <c r="C79" s="4" t="inlineStr">
        <is>
          <t>Vendido</t>
        </is>
      </c>
      <c r="D79" s="4" t="inlineStr">
        <is>
          <t>10</t>
        </is>
      </c>
      <c r="E79" s="5" t="inlineStr">
        <is>
          <t>5.500,00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=HYPERLINK("https://rossileiloes.com.br/lote/detalhe/10700", "079")</f>
      </c>
      <c r="B80" s="4" t="s">
        <f>=HYPERLINK("https://rossileiloes.com.br/lote/detalhe/10700", "CARREGADEIRA DE CANA VALMET 1280-4 (1998) PATRM.: 100553 SERIE:12804W41713")</f>
      </c>
      <c r="C80" s="4" t="inlineStr">
        <is>
          <t>Vendido</t>
        </is>
      </c>
      <c r="D80" s="4" t="inlineStr">
        <is>
          <t>65</t>
        </is>
      </c>
      <c r="E80" s="5" t="inlineStr">
        <is>
          <t>13.800,00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=HYPERLINK("https://rossileiloes.com.br/lote/detalhe/10701", "081")</f>
      </c>
      <c r="B81" s="4" t="s">
        <f>=HYPERLINK("https://rossileiloes.com.br/lote/detalhe/10701", "COBRIDOR DE CANA DMB OSCILANTE 310L (2008) PATM.: 600685 SERIE:72400/2008")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=HYPERLINK("https://rossileiloes.com.br/lote/detalhe/10702", "082")</f>
      </c>
      <c r="B82" s="4" t="s">
        <f>=HYPERLINK("https://rossileiloes.com.br/lote/detalhe/10702", "SULCADOS DMB (2008) PATRM.: 600687 SERIE:72398/2008")</f>
      </c>
      <c r="C82" s="4" t="inlineStr">
        <is>
          <t>Vendido</t>
        </is>
      </c>
      <c r="D82" s="4" t="inlineStr">
        <is>
          <t>9</t>
        </is>
      </c>
      <c r="E82" s="5" t="inlineStr">
        <is>
          <t>2.600,00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=HYPERLINK("https://rossileiloes.com.br/lote/detalhe/10613", "085")</f>
      </c>
      <c r="B83" s="4" t="s">
        <f>=HYPERLINK("https://rossileiloes.com.br/lote/detalhe/10613", " 2 ELETRO-BOMBA IRRIGABRAS C/ MOTOR ELÉTRICO WEG 125 CV (1997) SERIE:229.06.169588; 229.06.169306 /PATRM. 600106; 600098")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10.250,00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=HYPERLINK("https://rossileiloes.com.br/lote/detalhe/10612", "086")</f>
      </c>
      <c r="B84" s="4" t="s">
        <f>=HYPERLINK("https://rossileiloes.com.br/lote/detalhe/10612", " CAMINHAO CALDA PRONTA MB 2423 K/36 ANO:2006 PL.:CQM8911 PATRM. 600604 CHASSI(ACIDENTE):9BM6933866B507325")</f>
      </c>
      <c r="C84" s="4" t="inlineStr">
        <is>
          <t>Vendido</t>
        </is>
      </c>
      <c r="D84" s="4" t="inlineStr">
        <is>
          <t>27</t>
        </is>
      </c>
      <c r="E84" s="5" t="inlineStr">
        <is>
          <t>10.000,00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=HYPERLINK("https://rossileiloes.com.br/lote/detalhe/10611", "087")</f>
      </c>
      <c r="B85" s="4" t="s">
        <f>=HYPERLINK("https://rossileiloes.com.br/lote/detalhe/10611", " JULIETA CANAV. RODOVIARIA CANA INTEIRA (1992) PATRM. 500071 PL.:BLB3017 CHASSI:9ARD07620NS033000")</f>
      </c>
      <c r="C85" s="4" t="inlineStr">
        <is>
          <t>Vendido</t>
        </is>
      </c>
      <c r="D85" s="4" t="inlineStr">
        <is>
          <t>32</t>
        </is>
      </c>
      <c r="E85" s="5" t="inlineStr">
        <is>
          <t>7.200,00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=HYPERLINK("https://rossileiloes.com.br/lote/detalhe/10703", "088")</f>
      </c>
      <c r="B86" s="4" t="s">
        <f>=HYPERLINK("https://rossileiloes.com.br/lote/detalhe/10703", "CARRETA ABRIGO (2012) PATRM.:")</f>
      </c>
      <c r="C86" s="4" t="inlineStr">
        <is>
          <t>Vendido</t>
        </is>
      </c>
      <c r="D86" s="4" t="inlineStr">
        <is>
          <t>9</t>
        </is>
      </c>
      <c r="E86" s="5" t="inlineStr">
        <is>
          <t>3.250,00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=HYPERLINK("https://rossileiloes.com.br/lote/detalhe/10704", "089")</f>
      </c>
      <c r="B87" s="4" t="s">
        <f>=HYPERLINK("https://rossileiloes.com.br/lote/detalhe/10704", "JULIETA ABRIGO (1984) PATRM.:600323 PL.:BLB3547 CHASSI:G7E-024")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4.750,00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=HYPERLINK("https://rossileiloes.com.br/lote/detalhe/10705", "090")</f>
      </c>
      <c r="B88" s="4" t="s">
        <f>=HYPERLINK("https://rossileiloes.com.br/lote/detalhe/10705", "JULIETA CARGA SECA FRUEHAUF (1982) PATRM.:100010 PL.:BJF5514 CHASSI: 05436MC")</f>
      </c>
      <c r="C88" s="4" t="inlineStr">
        <is>
          <t>Não vendido</t>
        </is>
      </c>
      <c r="D88" s="4" t="inlineStr">
        <is>
          <t>12</t>
        </is>
      </c>
      <c r="E88" s="5" t="inlineStr">
        <is>
          <t>3.750,00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=HYPERLINK("https://rossileiloes.com.br/lote/detalhe/10614", "092")</f>
      </c>
      <c r="B89" s="4" t="s">
        <f>=HYPERLINK("https://rossileiloes.com.br/lote/detalhe/10614", " SEMEADORA ADUBADORA HERCULES 24000C (2010) PATRM. 600998 SERIE:RS05M11612A00234")</f>
      </c>
      <c r="C89" s="4" t="inlineStr">
        <is>
          <t>Vendido</t>
        </is>
      </c>
      <c r="D89" s="4" t="inlineStr">
        <is>
          <t>84</t>
        </is>
      </c>
      <c r="E89" s="5" t="inlineStr">
        <is>
          <t>26.000,00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=HYPERLINK("https://rossileiloes.com.br/lote/detalhe/10706", "093")</f>
      </c>
      <c r="B90" s="4" t="s">
        <f>=HYPERLINK("https://rossileiloes.com.br/lote/detalhe/10706", "IMPLEMENTO COM PÁ PARA TRATOR")</f>
      </c>
      <c r="C90" s="4" t="inlineStr">
        <is>
          <t>Não vendido</t>
        </is>
      </c>
      <c r="D90" s="4" t="inlineStr">
        <is>
          <t>44</t>
        </is>
      </c>
      <c r="E90" s="5" t="inlineStr">
        <is>
          <t>4.500,00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=HYPERLINK("https://rossileiloes.com.br/lote/detalhe/10616", "094")</f>
      </c>
      <c r="B91" s="4" t="s">
        <f>=HYPERLINK("https://rossileiloes.com.br/lote/detalhe/10616", " TANQUE ADUBO LIQUIDO GASCOM (2010) PATRM. 601002 CHASSI:9ARD0820RS035120")</f>
      </c>
      <c r="C91" s="4" t="inlineStr">
        <is>
          <t>Vendido</t>
        </is>
      </c>
      <c r="D91" s="4" t="inlineStr">
        <is>
          <t>14</t>
        </is>
      </c>
      <c r="E91" s="5" t="inlineStr">
        <is>
          <t>5.250,00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=HYPERLINK("https://rossileiloes.com.br/lote/detalhe/10617", "095")</f>
      </c>
      <c r="B92" s="4" t="s">
        <f>=HYPERLINK("https://rossileiloes.com.br/lote/detalhe/10617", " JULIETA C/ TANQUE ADUBO LIQUIDO GASCOM PL.:CWZ9591 (1987) CHASSI:G10E-125 / TANQUE CALDA PRONTA GASCOM C/ MOTOR (2003) SERIE:7067 /PATRM. 200007; 400760")</f>
      </c>
      <c r="C92" s="4" t="inlineStr">
        <is>
          <t>Vendido</t>
        </is>
      </c>
      <c r="D92" s="4" t="inlineStr">
        <is>
          <t>26</t>
        </is>
      </c>
      <c r="E92" s="5" t="inlineStr">
        <is>
          <t>8.250,00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=HYPERLINK("https://rossileiloes.com.br/lote/detalhe/10707", "096")</f>
      </c>
      <c r="B93" s="4" t="s">
        <f>=HYPERLINK("https://rossileiloes.com.br/lote/detalhe/10707", "BAÚ FURGÃO")</f>
      </c>
      <c r="C93" s="4" t="inlineStr">
        <is>
          <t>Vendido</t>
        </is>
      </c>
      <c r="D93" s="4" t="inlineStr">
        <is>
          <t>9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=HYPERLINK("https://rossileiloes.com.br/lote/detalhe/10615", "097")</f>
      </c>
      <c r="B94" s="4" t="s">
        <f>=HYPERLINK("https://rossileiloes.com.br/lote/detalhe/10615", " CAMINHAO COMBOIO VOLKSWAGEN 26.280 ANO:2013 PL.:FFQ2693  PATRM. 601298 CHASSI(acidente):953658260ER420030")</f>
      </c>
      <c r="C94" s="4" t="inlineStr">
        <is>
          <t>Não vendido</t>
        </is>
      </c>
      <c r="D94" s="4" t="inlineStr">
        <is>
          <t>31</t>
        </is>
      </c>
      <c r="E94" s="5" t="inlineStr">
        <is>
          <t>19.000,00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=HYPERLINK("https://rossileiloes.com.br/lote/detalhe/10708", "098")</f>
      </c>
      <c r="B95" s="4" t="s">
        <f>=HYPERLINK("https://rossileiloes.com.br/lote/detalhe/10708", "CULTIVADOR AD. LIQ. SERMAG SEM-204 (2002) PATRM.: 600449 SERIE:0119")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=HYPERLINK("https://rossileiloes.com.br/lote/detalhe/10709", "099")</f>
      </c>
      <c r="B96" s="4" t="s">
        <f>=HYPERLINK("https://rossileiloes.com.br/lote/detalhe/10709", "JULIETA CANAVIEIRA TECTRAN CANA INTEIRA (1997) PL.: CEN6672 PATRM. : 300148 CHASSI:9EM070920VM002084")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=HYPERLINK("https://rossileiloes.com.br/lote/detalhe/10620", "100")</f>
      </c>
      <c r="B97" s="4" t="s">
        <f>=HYPERLINK("https://rossileiloes.com.br/lote/detalhe/10620", " CARROCERIA CANA PICADA PATRM. 601074 SERIE: G36C-01816")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=HYPERLINK("https://rossileiloes.com.br/lote/detalhe/10618", "101")</f>
      </c>
      <c r="B98" s="4" t="s">
        <f>=HYPERLINK("https://rossileiloes.com.br/lote/detalhe/10618", " CARROCERIA CANA PICADA PATRM. 601071 SERIE:G36C-1811")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4.500,00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=HYPERLINK("https://rossileiloes.com.br/lote/detalhe/10619", "102")</f>
      </c>
      <c r="B99" s="4" t="s">
        <f>=HYPERLINK("https://rossileiloes.com.br/lote/detalhe/10619", " CARROCERIA CANA PICADA PATRM. 300753")</f>
      </c>
      <c r="C99" s="4" t="inlineStr">
        <is>
          <t>Não vendido</t>
        </is>
      </c>
      <c r="D99" s="4" t="inlineStr">
        <is>
          <t>12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=HYPERLINK("https://rossileiloes.com.br/lote/detalhe/10622", "103")</f>
      </c>
      <c r="B100" s="4" t="s">
        <f>=HYPERLINK("https://rossileiloes.com.br/lote/detalhe/10622", " CARROCERIA CANA PICADA PATRM. 601072 SERIE:G36C-1814")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4.250,00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=HYPERLINK("https://rossileiloes.com.br/lote/detalhe/10624", "104")</f>
      </c>
      <c r="B101" s="4" t="s">
        <f>=HYPERLINK("https://rossileiloes.com.br/lote/detalhe/10624", " CARROCERIA CANA PICADA PATRM. 601070 SERIE:G36C-1813")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=HYPERLINK("https://rossileiloes.com.br/lote/detalhe/10621", "105")</f>
      </c>
      <c r="B102" s="4" t="s">
        <f>=HYPERLINK("https://rossileiloes.com.br/lote/detalhe/10621", " CARROCERIA CANA PICADA PATRM. 601069 SERIE:G36C-1812")</f>
      </c>
      <c r="C102" s="4" t="inlineStr">
        <is>
          <t>Vendido</t>
        </is>
      </c>
      <c r="D102" s="4" t="inlineStr">
        <is>
          <t>15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=HYPERLINK("https://rossileiloes.com.br/lote/detalhe/10623", "106")</f>
      </c>
      <c r="B103" s="4" t="s">
        <f>=HYPERLINK("https://rossileiloes.com.br/lote/detalhe/10623", " CARROCERIA CANA PICADA PATRM. 601073 SERIE:G36C-1815")</f>
      </c>
      <c r="C103" s="4" t="inlineStr">
        <is>
          <t>Vendido</t>
        </is>
      </c>
      <c r="D103" s="4" t="inlineStr">
        <is>
          <t>13</t>
        </is>
      </c>
      <c r="E103" s="5" t="inlineStr">
        <is>
          <t>4.500,00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=HYPERLINK("https://rossileiloes.com.br/lote/detalhe/10625", "107")</f>
      </c>
      <c r="B104" s="4" t="s">
        <f>=HYPERLINK("https://rossileiloes.com.br/lote/detalhe/10625", " CARROCERIA CANA PICADA PATRM. 300757")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=HYPERLINK("https://rossileiloes.com.br/lote/detalhe/10626", "108")</f>
      </c>
      <c r="B105" s="4" t="s">
        <f>=HYPERLINK("https://rossileiloes.com.br/lote/detalhe/10626", " CARROCERIA CANA PICADA PATRM. 300756")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=HYPERLINK("https://rossileiloes.com.br/lote/detalhe/10628", "109")</f>
      </c>
      <c r="B106" s="4" t="s">
        <f>=HYPERLINK("https://rossileiloes.com.br/lote/detalhe/10628", " JULIETA CANAV. RODOVIARIA CANA INTEIRA(1989)PL.: CQM8097 PATRM. 500080 CHASSI:9ARD07620KS030969")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=HYPERLINK("https://rossileiloes.com.br/lote/detalhe/10710", "110")</f>
      </c>
      <c r="B107" s="4" t="s">
        <f>=HYPERLINK("https://rossileiloes.com.br/lote/detalhe/10710", "CARRETA TRANSP.DIVERSOS (1984)PL.: CQM8211 CHASSI:G7E-027 PATRM.:600067 E MOTOR YANNMAR (1996) SERIE: 3Z0477 PATRM.:600252 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=HYPERLINK("https://rossileiloes.com.br/lote/detalhe/10711", "111")</f>
      </c>
      <c r="B108" s="4" t="s">
        <f>=HYPERLINK("https://rossileiloes.com.br/lote/detalhe/10711", "TANQUE ADUBO LIQUIDO GASCOM COM MOTOR (2007) SERIE:6463 PATRM.:600651 e JULIETA COM TANQUE ADUBO GASCOM (1996) PL.: BLB3926 PATRM.:500083 CHASSI:9AND07620TM003537  ")</f>
      </c>
      <c r="C108" s="4" t="inlineStr">
        <is>
          <t>Vendido</t>
        </is>
      </c>
      <c r="D108" s="4" t="inlineStr">
        <is>
          <t>54</t>
        </is>
      </c>
      <c r="E108" s="5" t="inlineStr">
        <is>
          <t>19.000,00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=HYPERLINK("https://rossileiloes.com.br/lote/detalhe/10627", "112")</f>
      </c>
      <c r="B109" s="4" t="s">
        <f>=HYPERLINK("https://rossileiloes.com.br/lote/detalhe/10627", " JULIETA C/ TANQUE ADUBO LIQUIDO GASCOM(1987) PL.:CEN4967 CHASSI:G11E-144 E TANQUE CALDA PRONTA EDA 10.000 LTS (1996) PATRM. 300192; 300222")</f>
      </c>
      <c r="C109" s="4" t="inlineStr">
        <is>
          <t>Vendido</t>
        </is>
      </c>
      <c r="D109" s="4" t="inlineStr">
        <is>
          <t>25</t>
        </is>
      </c>
      <c r="E109" s="5" t="inlineStr">
        <is>
          <t>8.750,00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=HYPERLINK("https://rossileiloes.com.br/lote/detalhe/10712", "113")</f>
      </c>
      <c r="B110" s="4" t="s">
        <f>=HYPERLINK("https://rossileiloes.com.br/lote/detalhe/10712", "JULIETA CANAVIEIRA TECTRAN CANA INTEIRA (1997) PL.:CEN6653 PATRM.: 300154 CHASSI:9EM070920VM002089")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=HYPERLINK("https://rossileiloes.com.br/lote/detalhe/10629", "114")</f>
      </c>
      <c r="B111" s="4" t="s">
        <f>=HYPERLINK("https://rossileiloes.com.br/lote/detalhe/10629", " JULIETA DE TORTA FILTRO 1982 PL.:BTC9825 PATRM. 600327 CHASSI:05504MC")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1.300,00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=HYPERLINK("https://rossileiloes.com.br/lote/detalhe/10630", "115")</f>
      </c>
      <c r="B112" s="4" t="s">
        <f>=HYPERLINK("https://rossileiloes.com.br/lote/detalhe/10630", " JULIETA CANAVIEIRA TECTRAN CANA INTEIRA 1997 PL.:CEN6692 PATRM. 300152 CHASSI:9EM070920VM002087")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=HYPERLINK("https://rossileiloes.com.br/lote/detalhe/10713", "116")</f>
      </c>
      <c r="B113" s="4" t="s">
        <f>=HYPERLINK("https://rossileiloes.com.br/lote/detalhe/10713", "JULIETA CANAVIEIRA RANDON CANA INTEIRA (1997) PL.:CEN6328 PATRM.:300161 CHASSI:9ADD08220VS127315")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=HYPERLINK("https://rossileiloes.com.br/lote/detalhe/10631", "117")</f>
      </c>
      <c r="B114" s="4" t="s">
        <f>=HYPERLINK("https://rossileiloes.com.br/lote/detalhe/10631", " JULIETA CANAV. RODOVIARIA CANA INTEIRA (1989) PL.:CQM8057 PATRM. 500052 CHASSI:9ARD07620KS030973")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=HYPERLINK("https://rossileiloes.com.br/lote/detalhe/10714", "118")</f>
      </c>
      <c r="B115" s="4" t="s">
        <f>=HYPERLINK("https://rossileiloes.com.br/lote/detalhe/10714", "COMBOIO DE ABAST. E LUBRIF. GASCOM (2002) PATRM.:500371 SERIE:1426")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10.750,00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=HYPERLINK("https://rossileiloes.com.br/lote/detalhe/10715", "120")</f>
      </c>
      <c r="B116" s="4" t="s">
        <f>=HYPERLINK("https://rossileiloes.com.br/lote/detalhe/10715", "CABINE EQUIPAMENTO")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=HYPERLINK("https://rossileiloes.com.br/lote/detalhe/10742", "121")</f>
      </c>
      <c r="B117" s="4" t="s">
        <f>=HYPERLINK("https://rossileiloes.com.br/lote/detalhe/10742", "MOTOR YAMAR SERIE: W05442")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=HYPERLINK("https://rossileiloes.com.br/lote/detalhe/10632", "122")</f>
      </c>
      <c r="B118" s="4" t="s">
        <f>=HYPERLINK("https://rossileiloes.com.br/lote/detalhe/10632", " PLANTADORA CANA PICADA  ADUBO SOLIDO DMB PCP-6000  2013 PATRM. 601221 SERIE:80178/2013")</f>
      </c>
      <c r="C118" s="4" t="inlineStr">
        <is>
          <t>Vendido</t>
        </is>
      </c>
      <c r="D118" s="4" t="inlineStr">
        <is>
          <t>75</t>
        </is>
      </c>
      <c r="E118" s="5" t="inlineStr">
        <is>
          <t>51.000,00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=HYPERLINK("https://rossileiloes.com.br/lote/detalhe/10633", "123")</f>
      </c>
      <c r="B119" s="4" t="s">
        <f>=HYPERLINK("https://rossileiloes.com.br/lote/detalhe/10633", " PLANTADORA CANA PICADA  ADUBO SOLIDO DMB PCP-6000 2013 PATRM. 601219 SERIE:80157/2013")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49.500,00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=HYPERLINK("https://rossileiloes.com.br/lote/detalhe/10635", "124")</f>
      </c>
      <c r="B120" s="4" t="s">
        <f>=HYPERLINK("https://rossileiloes.com.br/lote/detalhe/10635", " PLANTADORA CANA PICADA  ADUBO LIQ. DMB PCP-6000 2009 PATRM. 600964 SERIE:74259/2009")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=HYPERLINK("https://rossileiloes.com.br/lote/detalhe/10634", "125")</f>
      </c>
      <c r="B121" s="4" t="s">
        <f>=HYPERLINK("https://rossileiloes.com.br/lote/detalhe/10634", " PLANTADORA CANA PICADA  ADUBO LIQ. DMB PCP-6000 2008 PATRM. 600757 SERIE:73529/2008")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=HYPERLINK("https://rossileiloes.com.br/lote/detalhe/10637", "126")</f>
      </c>
      <c r="B122" s="4" t="s">
        <f>=HYPERLINK("https://rossileiloes.com.br/lote/detalhe/10637", " PLANTADORA CANA PICADA  ADUBO LIQ. DMB PCP-6000 2010 PATRM. 601003 SERIE:75131/2010")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=HYPERLINK("https://rossileiloes.com.br/lote/detalhe/10638", "127")</f>
      </c>
      <c r="B123" s="4" t="s">
        <f>=HYPERLINK("https://rossileiloes.com.br/lote/detalhe/10638", " PLANTADORA CANA PICADA  ADUBO LIQ. DMB PCP-6000 2007 PATRM. 600596 SERIE:70066/2007")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=HYPERLINK("https://rossileiloes.com.br/lote/detalhe/10636", "128")</f>
      </c>
      <c r="B124" s="4" t="s">
        <f>=HYPERLINK("https://rossileiloes.com.br/lote/detalhe/10636", " PLANTADORA CANA PICADA  ADUBO LIQ. DMB PCP-6000 2008 PATRM. 600756 SERIE:73528/2008")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=HYPERLINK("https://rossileiloes.com.br/lote/detalhe/10639", "129")</f>
      </c>
      <c r="B125" s="4" t="s">
        <f>=HYPERLINK("https://rossileiloes.com.br/lote/detalhe/10639", " PLANTADORA CANA PICADA  ADUBO LIQ. DMB PCP-6000 2007 PATRM. 600595 SERIE:70065/2007")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30.000,00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=HYPERLINK("https://rossileiloes.com.br/lote/detalhe/10641", "130")</f>
      </c>
      <c r="B126" s="4" t="s">
        <f>=HYPERLINK("https://rossileiloes.com.br/lote/detalhe/10641", " PLANTADORA CANA PICADA  ADUBO LIQ. DMB PCP-6000 2009 PATRM. 600963 SERIE:74258/2009")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=HYPERLINK("https://rossileiloes.com.br/lote/detalhe/10642", "131")</f>
      </c>
      <c r="B127" s="4" t="s">
        <f>=HYPERLINK("https://rossileiloes.com.br/lote/detalhe/10642", " PLANTADORA CANA PICADA  ADUBO LIQ. DMB PCP-6000 2008 PATRM. 600758 SERIE:73530/2008")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=HYPERLINK("https://rossileiloes.com.br/lote/detalhe/10640", "132")</f>
      </c>
      <c r="B128" s="4" t="s">
        <f>=HYPERLINK("https://rossileiloes.com.br/lote/detalhe/10640", " PLANTADORA CANA PICADA  ADUBO LIQ. DMB PCP-6000 2010 PATRM. 601004 SERIE:75174/2010")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=HYPERLINK("https://rossileiloes.com.br/lote/detalhe/10643", "133")</f>
      </c>
      <c r="B129" s="4" t="s">
        <f>=HYPERLINK("https://rossileiloes.com.br/lote/detalhe/10643", " PLANTADORA CANA PICADA  ADUBO LIQ. DMB PCP-6000 2011 PATRM. 601038 SERIE:76070/2011")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=HYPERLINK("https://rossileiloes.com.br/lote/detalhe/10644", "134")</f>
      </c>
      <c r="B130" s="4" t="s">
        <f>=HYPERLINK("https://rossileiloes.com.br/lote/detalhe/10644", " PLANTADORA CANA PICADA  ADUBO SOLIDO DMB 2013 PATRM. 601220 SERIE:80181/2013")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=HYPERLINK("https://rossileiloes.com.br/lote/detalhe/10645", "135")</f>
      </c>
      <c r="B131" s="4" t="s">
        <f>=HYPERLINK("https://rossileiloes.com.br/lote/detalhe/10645", " PLANTADORA CANA PICADA  ADUBO LIQ. DMB PCP-6000 2008 PATRM. 600755 SERIE:73527/2008")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=HYPERLINK("https://rossileiloes.com.br/lote/detalhe/10646", "136")</f>
      </c>
      <c r="B132" s="4" t="s">
        <f>=HYPERLINK("https://rossileiloes.com.br/lote/detalhe/10646", " PLANTADORA CANA PICADA  ADUBO LIQ. DMB PCP-6000 2011 PATRM. 601040 SERIE:76073/2011")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=HYPERLINK("https://rossileiloes.com.br/lote/detalhe/10647", "137")</f>
      </c>
      <c r="B133" s="4" t="s">
        <f>=HYPERLINK("https://rossileiloes.com.br/lote/detalhe/10647", " PLANTADORA CANA PICADA  ADUBO LIQ. DMB PCP-6000 2010 PATRM. 601005 SERIE:75173/2010")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=HYPERLINK("https://rossileiloes.com.br/lote/detalhe/10648", "138")</f>
      </c>
      <c r="B134" s="4" t="s">
        <f>=HYPERLINK("https://rossileiloes.com.br/lote/detalhe/10648", " PLANTADORA CANA PICADA  ADUBO LIQ. DMB PCP-6000 2011 PATRM. 601039 SERIE:76071/2011")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=HYPERLINK("https://rossileiloes.com.br/lote/detalhe/10649", "139")</f>
      </c>
      <c r="B135" s="4" t="s">
        <f>=HYPERLINK("https://rossileiloes.com.br/lote/detalhe/10649", " PLANTADORA CANA PICADA  ADUBO LIQ. DMB PCP-6000 2009 PATRM. 600962 SERIE:74260/2009")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=HYPERLINK("https://rossileiloes.com.br/lote/detalhe/10650", "140")</f>
      </c>
      <c r="B136" s="4" t="s">
        <f>=HYPERLINK("https://rossileiloes.com.br/lote/detalhe/10650", " CARROCERIA CANA PICADA PATRM. 300755")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4.500,00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=HYPERLINK("https://rossileiloes.com.br/lote/detalhe/10651", "141")</f>
      </c>
      <c r="B137" s="4" t="s">
        <f>=HYPERLINK("https://rossileiloes.com.br/lote/detalhe/10651", " FILTROS AUTOMOTIVOS DIVERSOS SEM USO (CONFORME RELAÇÃO)")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=HYPERLINK("https://rossileiloes.com.br/lote/detalhe/10652", "142")</f>
      </c>
      <c r="B138" s="4" t="s">
        <f>=HYPERLINK("https://rossileiloes.com.br/lote/detalhe/10652", " MATERIAIS DIVERSOS DE SEGURANÇA (CONFORME RELAÇÃO)")</f>
      </c>
      <c r="C138" s="4" t="inlineStr">
        <is>
          <t>Vendido</t>
        </is>
      </c>
      <c r="D138" s="4" t="inlineStr">
        <is>
          <t>5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=HYPERLINK("https://rossileiloes.com.br/lote/detalhe/10653", "143")</f>
      </c>
      <c r="B139" s="4" t="s">
        <f>=HYPERLINK("https://rossileiloes.com.br/lote/detalhe/10653", " PEÇAS COLHEDORA JOHN DEERE DIVERSAS SEM USO (CONFORME RELAÇÃO)")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=HYPERLINK("https://rossileiloes.com.br/lote/detalhe/10655", "144")</f>
      </c>
      <c r="B140" s="4" t="s">
        <f>=HYPERLINK("https://rossileiloes.com.br/lote/detalhe/10655", " PEÇAS DIVERSAS CAMINHÕES/ÔNIBUS - FORD/VWC/MB (CONFORME RELAÇÃO)")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=HYPERLINK("https://rossileiloes.com.br/lote/detalhe/10657", "145")</f>
      </c>
      <c r="B141" s="4" t="s">
        <f>=HYPERLINK("https://rossileiloes.com.br/lote/detalhe/10657", " PNEUS/CÂMARA AR DIVERSOS SEM USO  (CONFORME RELAÇÃO)")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=HYPERLINK("https://rossileiloes.com.br/lote/detalhe/10654", "146")</f>
      </c>
      <c r="B142" s="4" t="s">
        <f>=HYPERLINK("https://rossileiloes.com.br/lote/detalhe/10654", " PEÇAS DIVERSAS KRONE SEM USO.  (CONFORME RELAÇÃO)")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=HYPERLINK("https://rossileiloes.com.br/lote/detalhe/10678", "147")</f>
      </c>
      <c r="B143" s="4" t="s">
        <f>=HYPERLINK("https://rossileiloes.com.br/lote/detalhe/10678", " PEÇAS DIVERSAS P/ PULVERIZADORES/ROLAMENTOS/RETENTORES SEM USO (CONFORME RELAÇÃO)")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=HYPERLINK("https://rossileiloes.com.br/lote/detalhe/10676", "148")</f>
      </c>
      <c r="B144" s="4" t="s">
        <f>=HYPERLINK("https://rossileiloes.com.br/lote/detalhe/10676", " PEÇAS VOLVO DIVERSAS SEM USO (CONFORME RELAÇÃO)")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=HYPERLINK("https://rossileiloes.com.br/lote/detalhe/10681", "149")</f>
      </c>
      <c r="B145" s="4" t="s">
        <f>=HYPERLINK("https://rossileiloes.com.br/lote/detalhe/10681", " PEÇAS CAMECO DIVERSAS NOVAS/RECOND. (CONFORME RELAÇÃO)")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=HYPERLINK("https://rossileiloes.com.br/lote/detalhe/10679", "150")</f>
      </c>
      <c r="B146" s="4" t="s">
        <f>=HYPERLINK("https://rossileiloes.com.br/lote/detalhe/10679", " PEÇAS IMPLEMENTOS AGRÍCOLAS JACTO/MARCHESAN/RANDON DIVERSAS SEM USO (CONFORME RELAÇÃO)")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=HYPERLINK("https://rossileiloes.com.br/lote/detalhe/10677", "151")</f>
      </c>
      <c r="B147" s="4" t="s">
        <f>=HYPERLINK("https://rossileiloes.com.br/lote/detalhe/10677", " PEÇAS P/ TRATORES NEW HOLLAND NOVAS/RECOND. (CONFORME RELAÇÃO)")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=HYPERLINK("https://rossileiloes.com.br/lote/detalhe/10656", "152")</f>
      </c>
      <c r="B148" s="4" t="s">
        <f>=HYPERLINK("https://rossileiloes.com.br/lote/detalhe/10656", " PEÇAS COLHEDORA CASE SEM USO  (CONFORME RELAÇÃO)")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=HYPERLINK("https://rossileiloes.com.br/lote/detalhe/10658", "153")</f>
      </c>
      <c r="B149" s="4" t="s">
        <f>=HYPERLINK("https://rossileiloes.com.br/lote/detalhe/10658", " PEÇAS P/ BOMBAS DIVERSAS SEM USO.  (CONFORME RELAÇÃO)")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=HYPERLINK("https://rossileiloes.com.br/lote/detalhe/10659", "154")</f>
      </c>
      <c r="B150" s="4" t="s">
        <f>=HYPERLINK("https://rossileiloes.com.br/lote/detalhe/10659", " APROX .6.470 PLACAS FILTRANTES ZETA PLUS (CONFORME RELAÇÃO)")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=HYPERLINK("https://rossileiloes.com.br/lote/detalhe/10680", "155")</f>
      </c>
      <c r="B151" s="4" t="s">
        <f>=HYPERLINK("https://rossileiloes.com.br/lote/detalhe/10680", " MATERIAIS DIVERSOS SEM USO (FILTROS, ÓLEO, GRAXA, ETC) (CONFORME RELAÇÃO)")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=HYPERLINK("https://rossileiloes.com.br/lote/detalhe/10682", "156")</f>
      </c>
      <c r="B152" s="4" t="s">
        <f>=HYPERLINK("https://rossileiloes.com.br/lote/detalhe/10682", " PEÇAS ELÉTRICAS DIVERSAS SEM USO  (CONFORME RELAÇÃO)")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=HYPERLINK("https://rossileiloes.com.br/lote/detalhe/10683", "157")</f>
      </c>
      <c r="B153" s="4" t="s">
        <f>=HYPERLINK("https://rossileiloes.com.br/lote/detalhe/10683", " MATERIAIS DIVERSOS NOVOS  RETENTOR/GAXETA/PNEUMÁTICA (CONFORME RELAÇÃO)")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=HYPERLINK("https://rossileiloes.com.br/lote/detalhe/10687", "158")</f>
      </c>
      <c r="B154" s="4" t="s">
        <f>=HYPERLINK("https://rossileiloes.com.br/lote/detalhe/10687", " MATERIAIS DIVERSOS DE MOENDA SEM USO (CONFORME RELAÇÃO)")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=HYPERLINK("https://rossileiloes.com.br/lote/detalhe/10686", "159")</f>
      </c>
      <c r="B155" s="4" t="s">
        <f>=HYPERLINK("https://rossileiloes.com.br/lote/detalhe/10686", " MATERIAIS VÁLVULAS/VEDAÇÃO/TURBINA DIVERSAS SEM USO (CONFORME RELAÇÃO)")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=HYPERLINK("https://rossileiloes.com.br/lote/detalhe/10684", "160")</f>
      </c>
      <c r="B156" s="4" t="s">
        <f>=HYPERLINK("https://rossileiloes.com.br/lote/detalhe/10684", " MATERIAIS DIVERSOS PARA BOMBAS SEM USO (CONFORME RELAÇÃO)")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=HYPERLINK("https://rossileiloes.com.br/lote/detalhe/10685", "161")</f>
      </c>
      <c r="B157" s="4" t="s">
        <f>=HYPERLINK("https://rossileiloes.com.br/lote/detalhe/10685", " MATERIAIS DIVERSOS P/ CENTRIFUGAS HVT/SIEMENS/GEA SEM USO (CONFORME RELAÇÃO)")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37.000,00</t>
        </is>
      </c>
      <c r="F157" s="4" t="inlineStr">
        <is>
          <t>1500.00</t>
        </is>
      </c>
    </row>
    <row collapsed="false" customFormat="false" customHeight="false" hidden="false" ht="12.1" outlineLevel="0" r="158">
      <c r="A158" s="5" t="s">
        <f>=HYPERLINK("https://rossileiloes.com.br/lote/detalhe/10688", "162")</f>
      </c>
      <c r="B158" s="4" t="s">
        <f>=HYPERLINK("https://rossileiloes.com.br/lote/detalhe/10688", " PEÇAS P/ CENTRIFUGAS/MAQUINA COSTURA DIVERSAS SEM USO (CONFORME RELAÇÃO)")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=HYPERLINK("https://rossileiloes.com.br/lote/detalhe/10661", "163")</f>
      </c>
      <c r="B159" s="4" t="s">
        <f>=HYPERLINK("https://rossileiloes.com.br/lote/detalhe/10661", " APROX. 968 QUILOS DE TUBOS em Carbono e 12,5 Metros de INOX .DIVERSOS SEM USO. (CONFORME RELAÇÃO) [LOTE CORRIGIDO: ]")</f>
      </c>
      <c r="C159" s="4" t="inlineStr">
        <is>
          <t>Vendido</t>
        </is>
      </c>
      <c r="D159" s="4" t="inlineStr">
        <is>
          <t>7</t>
        </is>
      </c>
      <c r="E159" s="5" t="inlineStr">
        <is>
          <t>2.200,00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=HYPERLINK("https://rossileiloes.com.br/lote/detalhe/10660", "164")</f>
      </c>
      <c r="B160" s="4" t="s">
        <f>=HYPERLINK("https://rossileiloes.com.br/lote/detalhe/10660", "ROLOS COLHEDORA CASE NOVOS (CONFORME RELAÇÃO)")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=HYPERLINK("https://rossileiloes.com.br/lote/detalhe/10663", "165")</f>
      </c>
      <c r="B161" s="4" t="s">
        <f>=HYPERLINK("https://rossileiloes.com.br/lote/detalhe/10663", " MATERIAIS DIVERSOS DE MOENDA (RODETES, BARRAS E LUVAS) CONFORME RELAÇÃO")</f>
      </c>
      <c r="C161" s="4" t="inlineStr">
        <is>
          <t>Vendido</t>
        </is>
      </c>
      <c r="D161" s="4" t="inlineStr">
        <is>
          <t>21</t>
        </is>
      </c>
      <c r="E161" s="5" t="inlineStr">
        <is>
          <t>20.000,00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=HYPERLINK("https://rossileiloes.com.br/lote/detalhe/10662", "166")</f>
      </c>
      <c r="B162" s="4" t="s">
        <f>=HYPERLINK("https://rossileiloes.com.br/lote/detalhe/10662", " EQUIPAMENTOS DIVERSOS DE RESTAURANTE/ESCRITÓRIO (CONFORME RELAÇÃO)")</f>
      </c>
      <c r="C162" s="4" t="inlineStr">
        <is>
          <t>Vendido</t>
        </is>
      </c>
      <c r="D162" s="4" t="inlineStr">
        <is>
          <t>10</t>
        </is>
      </c>
      <c r="E162" s="5" t="inlineStr">
        <is>
          <t>3.750,00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=HYPERLINK("https://rossileiloes.com.br/lote/detalhe/10664", "167")</f>
      </c>
      <c r="B163" s="4" t="s">
        <f>=HYPERLINK("https://rossileiloes.com.br/lote/detalhe/10664", " MATERIAIS NOVOS P/ REDUTORES DIVERSOS (CONFORME RELAÇÃO)")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=HYPERLINK("https://rossileiloes.com.br/lote/detalhe/10665", "168")</f>
      </c>
      <c r="B164" s="4" t="s">
        <f>=HYPERLINK("https://rossileiloes.com.br/lote/detalhe/10665", " MATERIAIS  ELÉTRICOS DIVERSOS SEM USO (CONFORME RELAÇÃO)")</f>
      </c>
      <c r="C164" s="4" t="inlineStr">
        <is>
          <t>Não vendido</t>
        </is>
      </c>
      <c r="D164" s="4" t="inlineStr">
        <is>
          <t>4</t>
        </is>
      </c>
      <c r="E164" s="5" t="inlineStr">
        <is>
          <t>3.750,00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=HYPERLINK("https://rossileiloes.com.br/lote/detalhe/10666", "169")</f>
      </c>
      <c r="B165" s="4" t="s">
        <f>=HYPERLINK("https://rossileiloes.com.br/lote/detalhe/10666", " MATERIAIS NOVOS DIVERSOS PARA BOMBAS(CONFORME RELAÇÃO)")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=HYPERLINK("https://rossileiloes.com.br/lote/detalhe/10669", "170")</f>
      </c>
      <c r="B166" s="4" t="s">
        <f>=HYPERLINK("https://rossileiloes.com.br/lote/detalhe/10669", " PEÇAS DIVS, DE MANUTENÇÃO MAUSA/CODISTIL/DEDINI/AKZ/TURBIMAQ - SEM USO, (CONFORME RELAÇÃO)")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=HYPERLINK("https://rossileiloes.com.br/lote/detalhe/10668", "171")</f>
      </c>
      <c r="B167" s="4" t="s">
        <f>=HYPERLINK("https://rossileiloes.com.br/lote/detalhe/10668", " PEÇAS DIVS.  CIVA/KSB/JUNTAS/MATISA/SEW/NETZSCH - SEM USO (CONFORME RELAÇÃO)")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=HYPERLINK("https://rossileiloes.com.br/lote/detalhe/10667", "172")</f>
      </c>
      <c r="B168" s="4" t="s">
        <f>=HYPERLINK("https://rossileiloes.com.br/lote/detalhe/10667", " MATERIAIS NOVOS DIVERSOS P/ VÁLVULAS (CONFORME RELAÇÃO)")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=HYPERLINK("https://rossileiloes.com.br/lote/detalhe/10670", "173")</f>
      </c>
      <c r="B169" s="4" t="s">
        <f>=HYPERLINK("https://rossileiloes.com.br/lote/detalhe/10670", " MATERIAIS DIVERSOS MANUTENÇÃO : DEMUTH/ATLAS/CALDEIRARIA - SEM USO. (CONFORME RELAÇÃO)")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=HYPERLINK("https://rossileiloes.com.br/lote/detalhe/10672", "174")</f>
      </c>
      <c r="B170" s="4" t="s">
        <f>=HYPERLINK("https://rossileiloes.com.br/lote/detalhe/10672", " CARRETA RODOVIARIA (SEMI-REBOQUE) PLACA CWC-0811 (TANQUE NÃO INCLUSO)")</f>
      </c>
      <c r="C170" s="4" t="inlineStr">
        <is>
          <t>Vendido</t>
        </is>
      </c>
      <c r="D170" s="4" t="inlineStr">
        <is>
          <t>41</t>
        </is>
      </c>
      <c r="E170" s="5" t="inlineStr">
        <is>
          <t>14.500,00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=HYPERLINK("https://rossileiloes.com.br/lote/detalhe/10673", "175")</f>
      </c>
      <c r="B171" s="4" t="s">
        <f>=HYPERLINK("https://rossileiloes.com.br/lote/detalhe/10673", "TANQUE GASCOM ANO 2006")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12.000,00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=HYPERLINK("https://rossileiloes.com.br/lote/detalhe/10671", "176")</f>
      </c>
      <c r="B172" s="4" t="s">
        <f>=HYPERLINK("https://rossileiloes.com.br/lote/detalhe/10671", " CARRETA RANDON (CANA PICADA) PLACA CWZ-9766 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5.250,00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=HYPERLINK("https://rossileiloes.com.br/lote/detalhe/10674", "177")</f>
      </c>
      <c r="B173" s="4" t="s">
        <f>=HYPERLINK("https://rossileiloes.com.br/lote/detalhe/10674", " MICROONIBUS MARCOPOLO VOLARE V8 2007/2008 C/28   1 LUGAR COR BRANCO MOTOR MWM RENAVAM 935749152, CHASSI:  93PB26G308C022482")</f>
      </c>
      <c r="C173" s="4" t="inlineStr">
        <is>
          <t>Vendido</t>
        </is>
      </c>
      <c r="D173" s="4" t="inlineStr">
        <is>
          <t>98</t>
        </is>
      </c>
      <c r="E173" s="5" t="inlineStr">
        <is>
          <t>35.500,00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=HYPERLINK("https://rossileiloes.com.br/lote/detalhe/10675", "178")</f>
      </c>
      <c r="B174" s="4" t="s">
        <f>=HYPERLINK("https://rossileiloes.com.br/lote/detalhe/10675", " MATERIAIS DIVERSOS DE LABORATÓRIO NO ESTADO (NOVA RELAÇÃO)")</f>
      </c>
      <c r="C174" s="4" t="inlineStr">
        <is>
          <t>Vendido</t>
        </is>
      </c>
      <c r="D174" s="4" t="inlineStr">
        <is>
          <t>14</t>
        </is>
      </c>
      <c r="E174" s="5" t="inlineStr">
        <is>
          <t>4.250,00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=HYPERLINK("https://rossileiloes.com.br/lote/detalhe/10689", "179")</f>
      </c>
      <c r="B175" s="4" t="s">
        <f>=HYPERLINK("https://rossileiloes.com.br/lote/detalhe/10689", "Conjunto Picador (motor, redutor e picador)")</f>
      </c>
      <c r="C175" s="4" t="inlineStr">
        <is>
          <t>Vendido</t>
        </is>
      </c>
      <c r="D175" s="4" t="inlineStr">
        <is>
          <t>46</t>
        </is>
      </c>
      <c r="E175" s="5" t="inlineStr">
        <is>
          <t>50.500,00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=HYPERLINK("https://rossileiloes.com.br/lote/detalhe/10690", "180")</f>
      </c>
      <c r="B176" s="4" t="s">
        <f>=HYPERLINK("https://rossileiloes.com.br/lote/detalhe/10690", "Conjunto de HILO MECÂNICO para descarregamento de cana")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=HYPERLINK("https://rossileiloes.com.br/lote/detalhe/10741", "181")</f>
      </c>
      <c r="B177" s="4" t="s">
        <f>=HYPERLINK("https://rossileiloes.com.br/lote/detalhe/10741", "Lote com aprox. 240 mts de correntes Fazanaro, utilizadas na Mesa Alimentadora 45º,  Descrições = WH 132 – G8 FC/C com garra no 3º elo.   Sem uso. 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41.000,00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=HYPERLINK("https://rossileiloes.com.br/lote/detalhe/10784", "182")</f>
      </c>
      <c r="B178" s="4" t="s">
        <f>=HYPERLINK("https://rossileiloes.com.br/lote/detalhe/10784", " MATERIAIS DIVERSOS DE LABORATÓRIO NO ESTADO (NOVA LISTAGEM)")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=HYPERLINK("https://rossileiloes.com.br/lote/detalhe/10946", "183")</f>
      </c>
      <c r="B179" s="4" t="s">
        <f>=HYPERLINK("https://rossileiloes.com.br/lote/detalhe/10946", "Fios diversos.   aprox. 2 Ton. ")</f>
      </c>
      <c r="C179" s="4" t="inlineStr">
        <is>
          <t>Vendido</t>
        </is>
      </c>
      <c r="D179" s="4" t="inlineStr">
        <is>
          <t>22</t>
        </is>
      </c>
      <c r="E179" s="5" t="inlineStr">
        <is>
          <t>10.500,00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=HYPERLINK("https://rossileiloes.com.br/lote/detalhe/10947", "184")</f>
      </c>
      <c r="B180" s="4" t="s">
        <f>=HYPERLINK("https://rossileiloes.com.br/lote/detalhe/10947", "Fios  diversos. Aprox. 2 Ton. ")</f>
      </c>
      <c r="C180" s="4" t="inlineStr">
        <is>
          <t>Vendido</t>
        </is>
      </c>
      <c r="D180" s="4" t="inlineStr">
        <is>
          <t>36</t>
        </is>
      </c>
      <c r="E180" s="5" t="inlineStr">
        <is>
          <t>14.000,00</t>
        </is>
      </c>
      <c r="F1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2026-04-24T19:45:59.00Z</dcterms:created>
  <dc:creator>Tellks Tecnologia</dc:creator>
  <cp:revision>0</cp:revision>
</cp:coreProperties>
</file>