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0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COMPRESSORES, TORNOS, MOTORES, GERADORES E MAIS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19/09/2023 15:00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=HYPERLINK("https://rossileiloes.com.br/lote/detalhe/195325", "000")</f>
      </c>
      <c r="B11" s="4" t="s">
        <f>=HYPERLINK("https://rossileiloes.com.br/lote/detalhe/195325", "HONDA CB 450 ANO 1985/1985 - GASOLINA")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5.000,00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=HYPERLINK("https://rossileiloes.com.br/lote/detalhe/195251", "001")</f>
      </c>
      <c r="B12" s="4" t="s">
        <f>=HYPERLINK("https://rossileiloes.com.br/lote/detalhe/195251", " SERRA HORIZONTAL FRANHO; TIPO: S900; ANO: 1988; C/ MOTOR ELÉTRICO 3 CV")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1.250,00</t>
        </is>
      </c>
      <c r="F12" s="4" t="inlineStr">
        <is>
          <t>200.00</t>
        </is>
      </c>
    </row>
    <row collapsed="false" customFormat="false" customHeight="false" hidden="false" ht="12.1" outlineLevel="0" r="13">
      <c r="A13" s="5" t="s">
        <f>=HYPERLINK("https://rossileiloes.com.br/lote/detalhe/195253", "002")</f>
      </c>
      <c r="B13" s="4" t="s">
        <f>=HYPERLINK("https://rossileiloes.com.br/lote/detalhe/195253", " ALIMENTADOR DE INJETORA PLAST-EQUIP.")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500,00</t>
        </is>
      </c>
      <c r="F13" s="4" t="inlineStr">
        <is>
          <t>200.00</t>
        </is>
      </c>
    </row>
    <row collapsed="false" customFormat="false" customHeight="false" hidden="false" ht="12.1" outlineLevel="0" r="14">
      <c r="A14" s="5" t="s">
        <f>=HYPERLINK("https://rossileiloes.com.br/lote/detalhe/195252", "003")</f>
      </c>
      <c r="B14" s="4" t="s">
        <f>=HYPERLINK("https://rossileiloes.com.br/lote/detalhe/195252", " PLAINA ZOCCA")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2.500,00</t>
        </is>
      </c>
      <c r="F14" s="4" t="inlineStr">
        <is>
          <t>200.00</t>
        </is>
      </c>
    </row>
    <row collapsed="false" customFormat="false" customHeight="false" hidden="false" ht="12.1" outlineLevel="0" r="15">
      <c r="A15" s="5" t="s">
        <f>=HYPERLINK("https://rossileiloes.com.br/lote/detalhe/195249", "004")</f>
      </c>
      <c r="B15" s="4" t="s">
        <f>=HYPERLINK("https://rossileiloes.com.br/lote/detalhe/195249", " SOLDADORA DE PLÁSTICO 220 VCA")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300,00</t>
        </is>
      </c>
      <c r="F15" s="4" t="inlineStr">
        <is>
          <t>200.00</t>
        </is>
      </c>
    </row>
    <row collapsed="false" customFormat="false" customHeight="false" hidden="false" ht="12.1" outlineLevel="0" r="16">
      <c r="A16" s="5" t="s">
        <f>=HYPERLINK("https://rossileiloes.com.br/lote/detalhe/195804", "005")</f>
      </c>
      <c r="B16" s="4" t="s">
        <f>=HYPERLINK("https://rossileiloes.com.br/lote/detalhe/195804", " VÁLVULA 177 KGF/CM²; 400 ºC")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15.000,00</t>
        </is>
      </c>
      <c r="F16" s="4" t="inlineStr">
        <is>
          <t>200.00</t>
        </is>
      </c>
    </row>
    <row collapsed="false" customFormat="false" customHeight="false" hidden="false" ht="12.1" outlineLevel="0" r="17">
      <c r="A17" s="5" t="s">
        <f>=HYPERLINK("https://rossileiloes.com.br/lote/detalhe/195317", "006")</f>
      </c>
      <c r="B17" s="4" t="s">
        <f>=HYPERLINK("https://rossileiloes.com.br/lote/detalhe/195317", "SECCIONADORA - PARA CORTE DE MDF - HOMAQ")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6.000,00</t>
        </is>
      </c>
      <c r="F17" s="4" t="inlineStr">
        <is>
          <t>250.00</t>
        </is>
      </c>
    </row>
    <row collapsed="false" customFormat="false" customHeight="false" hidden="false" ht="12.1" outlineLevel="0" r="18">
      <c r="A18" s="5" t="s">
        <f>=HYPERLINK("https://rossileiloes.com.br/lote/detalhe/195806", "007")</f>
      </c>
      <c r="B18" s="4" t="s">
        <f>=HYPERLINK("https://rossileiloes.com.br/lote/detalhe/195806", " COZINHA INDUSTRIAL SEMINOVA ( BIFÊ QUENTE E FRIO / FREEZER / BANCADAS / PIAS / 3 FREEZER HORIZONTAL / PANELAS / FRITADEIRA / EXAUSTOR / FOGÃO / UTENSÍLIOS PARA COZINHA)")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35.000,00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=HYPERLINK("https://rossileiloes.com.br/lote/detalhe/195250", "008")</f>
      </c>
      <c r="B19" s="4" t="s">
        <f>=HYPERLINK("https://rossileiloes.com.br/lote/detalhe/195250", " ELETROEROSÃO POR PENETRAÇÃO ENGESPARK")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1.500,00</t>
        </is>
      </c>
      <c r="F19" s="4" t="inlineStr">
        <is>
          <t>200.00</t>
        </is>
      </c>
    </row>
    <row collapsed="false" customFormat="false" customHeight="false" hidden="false" ht="12.1" outlineLevel="0" r="20">
      <c r="A20" s="5" t="s">
        <f>=HYPERLINK("https://rossileiloes.com.br/lote/detalhe/195320", "009")</f>
      </c>
      <c r="B20" s="4" t="s">
        <f>=HYPERLINK("https://rossileiloes.com.br/lote/detalhe/195320", "[ LANCES POR KG ] APROX. 23 TON. MATERIAIS DIVERSOS SENDO; ELETRODUTOS ROSCA SEM FIM, TUBOS E PORTA PALLETES")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3,50</t>
        </is>
      </c>
      <c r="F20" s="4" t="inlineStr">
        <is>
          <t>0.50</t>
        </is>
      </c>
    </row>
    <row collapsed="false" customFormat="false" customHeight="false" hidden="false" ht="12.1" outlineLevel="0" r="21">
      <c r="A21" s="5" t="s">
        <f>=HYPERLINK("https://rossileiloes.com.br/lote/detalhe/195254", "011")</f>
      </c>
      <c r="B21" s="4" t="s">
        <f>=HYPERLINK("https://rossileiloes.com.br/lote/detalhe/195254", " LIXADEIRA DE CINTA ILV; COM MOTOR ELÉTRICO 2 CV")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750,00</t>
        </is>
      </c>
      <c r="F21" s="4" t="inlineStr">
        <is>
          <t>200.00</t>
        </is>
      </c>
    </row>
    <row collapsed="false" customFormat="false" customHeight="false" hidden="false" ht="12.1" outlineLevel="0" r="22">
      <c r="A22" s="5" t="s">
        <f>=HYPERLINK("https://rossileiloes.com.br/lote/detalhe/195293", "012")</f>
      </c>
      <c r="B22" s="4" t="s">
        <f>=HYPERLINK("https://rossileiloes.com.br/lote/detalhe/195293", "MÁQUINA DE SORVETE EXPRESSO -ITALIANINHA PREMIUM P2 - FUNCIONANDO")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4.000,00</t>
        </is>
      </c>
      <c r="F22" s="4" t="inlineStr">
        <is>
          <t>200.00</t>
        </is>
      </c>
    </row>
    <row collapsed="false" customFormat="false" customHeight="false" hidden="false" ht="12.1" outlineLevel="0" r="23">
      <c r="A23" s="5" t="s">
        <f>=HYPERLINK("https://rossileiloes.com.br/lote/detalhe/195288", "013")</f>
      </c>
      <c r="B23" s="4" t="s">
        <f>=HYPERLINK("https://rossileiloes.com.br/lote/detalhe/195288", " PLAINA")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3.250,00</t>
        </is>
      </c>
      <c r="F23" s="4" t="inlineStr">
        <is>
          <t>250.00</t>
        </is>
      </c>
    </row>
    <row collapsed="false" customFormat="false" customHeight="false" hidden="false" ht="12.1" outlineLevel="0" r="24">
      <c r="A24" s="5" t="s">
        <f>=HYPERLINK("https://rossileiloes.com.br/lote/detalhe/195256", "014")</f>
      </c>
      <c r="B24" s="4" t="s">
        <f>=HYPERLINK("https://rossileiloes.com.br/lote/detalhe/195256", " ELETROEROSÃO POR PENETRAÇÃO EP; COM UNIDADE HIDRÁULICA")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2.500,00</t>
        </is>
      </c>
      <c r="F24" s="4" t="inlineStr">
        <is>
          <t>200.00</t>
        </is>
      </c>
    </row>
    <row collapsed="false" customFormat="false" customHeight="false" hidden="false" ht="12.1" outlineLevel="0" r="25">
      <c r="A25" s="5" t="s">
        <f>=HYPERLINK("https://rossileiloes.com.br/lote/detalhe/195286", "015")</f>
      </c>
      <c r="B25" s="4" t="s">
        <f>=HYPERLINK("https://rossileiloes.com.br/lote/detalhe/195286", " COMPRESSOR DE AR S/MOTOR")</f>
      </c>
      <c r="C25" s="4" t="inlineStr">
        <is>
          <t>Não vendido</t>
        </is>
      </c>
      <c r="D25" s="4" t="inlineStr">
        <is>
          <t>1</t>
        </is>
      </c>
      <c r="E25" s="5" t="inlineStr">
        <is>
          <t>1.500,00</t>
        </is>
      </c>
      <c r="F25" s="4" t="inlineStr">
        <is>
          <t>200.00</t>
        </is>
      </c>
    </row>
    <row collapsed="false" customFormat="false" customHeight="false" hidden="false" ht="12.1" outlineLevel="0" r="26">
      <c r="A26" s="5" t="s">
        <f>=HYPERLINK("https://rossileiloes.com.br/lote/detalhe/195805", "016")</f>
      </c>
      <c r="B26" s="4" t="s">
        <f>=HYPERLINK("https://rossileiloes.com.br/lote/detalhe/195805", " COMPRESSOR DE AR")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3.000,00</t>
        </is>
      </c>
      <c r="F26" s="4" t="inlineStr">
        <is>
          <t>200.00</t>
        </is>
      </c>
    </row>
    <row collapsed="false" customFormat="false" customHeight="false" hidden="false" ht="12.1" outlineLevel="0" r="27">
      <c r="A27" s="5" t="s">
        <f>=HYPERLINK("https://rossileiloes.com.br/lote/detalhe/195259", "017")</f>
      </c>
      <c r="B27" s="4" t="s">
        <f>=HYPERLINK("https://rossileiloes.com.br/lote/detalhe/195259", " SERRA HORIZONTAL COM MOTOR WEG 3 KW")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1.000,00</t>
        </is>
      </c>
      <c r="F27" s="4" t="inlineStr">
        <is>
          <t>200.00</t>
        </is>
      </c>
    </row>
    <row collapsed="false" customFormat="false" customHeight="false" hidden="false" ht="12.1" outlineLevel="0" r="28">
      <c r="A28" s="5" t="s">
        <f>=HYPERLINK("https://rossileiloes.com.br/lote/detalhe/195263", "018")</f>
      </c>
      <c r="B28" s="4" t="s">
        <f>=HYPERLINK("https://rossileiloes.com.br/lote/detalhe/195263", " ESMERIL/POLITRIZ")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500,00</t>
        </is>
      </c>
      <c r="F28" s="4" t="inlineStr">
        <is>
          <t>200.00</t>
        </is>
      </c>
    </row>
    <row collapsed="false" customFormat="false" customHeight="false" hidden="false" ht="12.1" outlineLevel="0" r="29">
      <c r="A29" s="5" t="s">
        <f>=HYPERLINK("https://rossileiloes.com.br/lote/detalhe/195283", "019")</f>
      </c>
      <c r="B29" s="4" t="s">
        <f>=HYPERLINK("https://rossileiloes.com.br/lote/detalhe/195283", " PRENSA CIOLA")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6.000,00</t>
        </is>
      </c>
      <c r="F29" s="4" t="inlineStr">
        <is>
          <t>250.00</t>
        </is>
      </c>
    </row>
    <row collapsed="false" customFormat="false" customHeight="false" hidden="false" ht="12.1" outlineLevel="0" r="30">
      <c r="A30" s="5" t="s">
        <f>=HYPERLINK("https://rossileiloes.com.br/lote/detalhe/195262", "020")</f>
      </c>
      <c r="B30" s="4" t="s">
        <f>=HYPERLINK("https://rossileiloes.com.br/lote/detalhe/195262", " PRENSA S/ ESPECIFICAÇÕES")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2.000,00</t>
        </is>
      </c>
      <c r="F30" s="4" t="inlineStr">
        <is>
          <t>200.00</t>
        </is>
      </c>
    </row>
    <row collapsed="false" customFormat="false" customHeight="false" hidden="false" ht="12.1" outlineLevel="0" r="31">
      <c r="A31" s="5" t="s">
        <f>=HYPERLINK("https://rossileiloes.com.br/lote/detalhe/195287", "021")</f>
      </c>
      <c r="B31" s="4" t="s">
        <f>=HYPERLINK("https://rossileiloes.com.br/lote/detalhe/195287", " PRENSA HIDRAULICA FOG")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4.000,00</t>
        </is>
      </c>
      <c r="F31" s="4" t="inlineStr">
        <is>
          <t>200.00</t>
        </is>
      </c>
    </row>
    <row collapsed="false" customFormat="false" customHeight="false" hidden="false" ht="12.1" outlineLevel="0" r="32">
      <c r="A32" s="5" t="s">
        <f>=HYPERLINK("https://rossileiloes.com.br/lote/detalhe/195260", "022")</f>
      </c>
      <c r="B32" s="4" t="s">
        <f>=HYPERLINK("https://rossileiloes.com.br/lote/detalhe/195260", " TANQUE CILINDRICO HORIZONTAL EM INOX; CAP. APROX.: 2500 L")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3.000,00</t>
        </is>
      </c>
      <c r="F32" s="4" t="inlineStr">
        <is>
          <t>200.00</t>
        </is>
      </c>
    </row>
    <row collapsed="false" customFormat="false" customHeight="false" hidden="false" ht="12.1" outlineLevel="0" r="33">
      <c r="A33" s="5" t="s">
        <f>=HYPERLINK("https://rossileiloes.com.br/lote/detalhe/195285", "023")</f>
      </c>
      <c r="B33" s="4" t="s">
        <f>=HYPERLINK("https://rossileiloes.com.br/lote/detalhe/195285", " SERRA")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4.000,00</t>
        </is>
      </c>
      <c r="F33" s="4" t="inlineStr">
        <is>
          <t>200.00</t>
        </is>
      </c>
    </row>
    <row collapsed="false" customFormat="false" customHeight="false" hidden="false" ht="12.1" outlineLevel="0" r="34">
      <c r="A34" s="5" t="s">
        <f>=HYPERLINK("https://rossileiloes.com.br/lote/detalhe/195261", "024")</f>
      </c>
      <c r="B34" s="4" t="s">
        <f>=HYPERLINK("https://rossileiloes.com.br/lote/detalhe/195261", " DOBRADEIRA MANUAL")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4.000,00</t>
        </is>
      </c>
      <c r="F34" s="4" t="inlineStr">
        <is>
          <t>200.00</t>
        </is>
      </c>
    </row>
    <row collapsed="false" customFormat="false" customHeight="false" hidden="false" ht="12.1" outlineLevel="0" r="35">
      <c r="A35" s="5" t="s">
        <f>=HYPERLINK("https://rossileiloes.com.br/lote/detalhe/195284", "025")</f>
      </c>
      <c r="B35" s="4" t="s">
        <f>=HYPERLINK("https://rossileiloes.com.br/lote/detalhe/195284", " PRENSA 40 TON HARLO")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7.500,00</t>
        </is>
      </c>
      <c r="F35" s="4" t="inlineStr">
        <is>
          <t>250.00</t>
        </is>
      </c>
    </row>
    <row collapsed="false" customFormat="false" customHeight="false" hidden="false" ht="12.1" outlineLevel="0" r="36">
      <c r="A36" s="5" t="s">
        <f>=HYPERLINK("https://rossileiloes.com.br/lote/detalhe/195326", "027")</f>
      </c>
      <c r="B36" s="4" t="s">
        <f>=HYPERLINK("https://rossileiloes.com.br/lote/detalhe/195326", "01 REDUTOR COM MOTOR 75CV")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9.000,00</t>
        </is>
      </c>
      <c r="F36" s="4" t="inlineStr">
        <is>
          <t>350.00</t>
        </is>
      </c>
    </row>
    <row collapsed="false" customFormat="false" customHeight="false" hidden="false" ht="12.1" outlineLevel="0" r="37">
      <c r="A37" s="5" t="s">
        <f>=HYPERLINK("https://rossileiloes.com.br/lote/detalhe/195327", "028")</f>
      </c>
      <c r="B37" s="4" t="s">
        <f>=HYPERLINK("https://rossileiloes.com.br/lote/detalhe/195327", "PRENSA MÉDIA DE MESA 1,60 X 1,10")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10.000,00</t>
        </is>
      </c>
      <c r="F37" s="4" t="inlineStr">
        <is>
          <t>500.00</t>
        </is>
      </c>
    </row>
    <row collapsed="false" customFormat="false" customHeight="false" hidden="false" ht="12.1" outlineLevel="0" r="38">
      <c r="A38" s="5" t="s">
        <f>=HYPERLINK("https://rossileiloes.com.br/lote/detalhe/195270", "029")</f>
      </c>
      <c r="B38" s="4" t="s">
        <f>=HYPERLINK("https://rossileiloes.com.br/lote/detalhe/195270", " COMPRESSOR DE AR DOUAT P.M. 10,5 ATM C/ MOTOR 5 CV")</f>
      </c>
      <c r="C38" s="4" t="inlineStr">
        <is>
          <t>Não vendido</t>
        </is>
      </c>
      <c r="D38" s="4" t="inlineStr">
        <is>
          <t>1</t>
        </is>
      </c>
      <c r="E38" s="5" t="inlineStr">
        <is>
          <t>900,00</t>
        </is>
      </c>
      <c r="F38" s="4" t="inlineStr">
        <is>
          <t>200.00</t>
        </is>
      </c>
    </row>
    <row collapsed="false" customFormat="false" customHeight="false" hidden="false" ht="12.1" outlineLevel="0" r="39">
      <c r="A39" s="5" t="s">
        <f>=HYPERLINK("https://rossileiloes.com.br/lote/detalhe/195264", "030")</f>
      </c>
      <c r="B39" s="4" t="s">
        <f>=HYPERLINK("https://rossileiloes.com.br/lote/detalhe/195264", " GELADEIRA C/ 6 PORTAS EM INOX FRILUX")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900,00</t>
        </is>
      </c>
      <c r="F39" s="4" t="inlineStr">
        <is>
          <t>200.00</t>
        </is>
      </c>
    </row>
    <row collapsed="false" customFormat="false" customHeight="false" hidden="false" ht="12.1" outlineLevel="0" r="40">
      <c r="A40" s="5" t="s">
        <f>=HYPERLINK("https://rossileiloes.com.br/lote/detalhe/195273", "031")</f>
      </c>
      <c r="B40" s="4" t="s">
        <f>=HYPERLINK("https://rossileiloes.com.br/lote/detalhe/195273", " APROX. 600 REATORES INTRAL; MODELO POUP 2x16 W; 220 V E APROX. 30 LÂMPADAS CERA 35 W")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3.000,00</t>
        </is>
      </c>
      <c r="F40" s="4" t="inlineStr">
        <is>
          <t>200.00</t>
        </is>
      </c>
    </row>
    <row collapsed="false" customFormat="false" customHeight="false" hidden="false" ht="12.1" outlineLevel="0" r="41">
      <c r="A41" s="5" t="s">
        <f>=HYPERLINK("https://rossileiloes.com.br/lote/detalhe/195267", "032")</f>
      </c>
      <c r="B41" s="4" t="s">
        <f>=HYPERLINK("https://rossileiloes.com.br/lote/detalhe/195267", " POLITRIZ S/ ESPECIFICAÇÕES")</f>
      </c>
      <c r="C41" s="4" t="inlineStr">
        <is>
          <t>Lote retirado</t>
        </is>
      </c>
      <c r="D41" s="4" t="inlineStr">
        <is>
          <t>0</t>
        </is>
      </c>
      <c r="E41" s="5" t="inlineStr">
        <is>
          <t>900,00</t>
        </is>
      </c>
      <c r="F41" s="4" t="inlineStr">
        <is>
          <t>100.00</t>
        </is>
      </c>
    </row>
    <row collapsed="false" customFormat="false" customHeight="false" hidden="false" ht="12.1" outlineLevel="0" r="42">
      <c r="A42" s="5" t="s">
        <f>=HYPERLINK("https://rossileiloes.com.br/lote/detalhe/195266", "033")</f>
      </c>
      <c r="B42" s="4" t="s">
        <f>=HYPERLINK("https://rossileiloes.com.br/lote/detalhe/195266", " APROX. 96 LÂMPADAS JNG LED (QUENTE) 5 W")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1.200,00</t>
        </is>
      </c>
      <c r="F42" s="4" t="inlineStr">
        <is>
          <t>200.00</t>
        </is>
      </c>
    </row>
    <row collapsed="false" customFormat="false" customHeight="false" hidden="false" ht="12.1" outlineLevel="0" r="43">
      <c r="A43" s="5" t="s">
        <f>=HYPERLINK("https://rossileiloes.com.br/lote/detalhe/195271", "034")</f>
      </c>
      <c r="B43" s="4" t="s">
        <f>=HYPERLINK("https://rossileiloes.com.br/lote/detalhe/195271", " 1 ROLAMENTO NU 228 C3; 1 ROLAMENTO NU 1048 MC3; 1 ROLAMENTO 7324 40M; 1 ROLAMENTO S/ ESPECIFICAÇÕES")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9.000,00</t>
        </is>
      </c>
      <c r="F43" s="4" t="inlineStr">
        <is>
          <t>200.00</t>
        </is>
      </c>
    </row>
    <row collapsed="false" customFormat="false" customHeight="false" hidden="false" ht="12.1" outlineLevel="0" r="44">
      <c r="A44" s="5" t="s">
        <f>=HYPERLINK("https://rossileiloes.com.br/lote/detalhe/195272", "035")</f>
      </c>
      <c r="B44" s="4" t="s">
        <f>=HYPERLINK("https://rossileiloes.com.br/lote/detalhe/195272", " 4 CAIXAS DE CHAVES COMBINADAS MAYLE DE 23 MM; 5 CAIXAS DE CHAVES COMBINADAS MAYLE DE 28 MM")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2.900,00</t>
        </is>
      </c>
      <c r="F44" s="4" t="inlineStr">
        <is>
          <t>200.00</t>
        </is>
      </c>
    </row>
    <row collapsed="false" customFormat="false" customHeight="false" hidden="false" ht="12.1" outlineLevel="0" r="45">
      <c r="A45" s="5" t="s">
        <f>=HYPERLINK("https://rossileiloes.com.br/lote/detalhe/195318", "036")</f>
      </c>
      <c r="B45" s="4" t="s">
        <f>=HYPERLINK("https://rossileiloes.com.br/lote/detalhe/195318", "PALETEIRA ELÉTRICA")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7.500,00</t>
        </is>
      </c>
      <c r="F45" s="4" t="inlineStr">
        <is>
          <t>500.00</t>
        </is>
      </c>
    </row>
    <row collapsed="false" customFormat="false" customHeight="false" hidden="false" ht="12.1" outlineLevel="0" r="46">
      <c r="A46" s="5" t="s">
        <f>=HYPERLINK("https://rossileiloes.com.br/lote/detalhe/195265", "037")</f>
      </c>
      <c r="B46" s="4" t="s">
        <f>=HYPERLINK("https://rossileiloes.com.br/lote/detalhe/195265", " APROX. 30 LUMINÁRIAS LED; FUNCIONANDO")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900,00</t>
        </is>
      </c>
      <c r="F46" s="4" t="inlineStr">
        <is>
          <t>200.00</t>
        </is>
      </c>
    </row>
    <row collapsed="false" customFormat="false" customHeight="false" hidden="false" ht="12.1" outlineLevel="0" r="47">
      <c r="A47" s="5" t="s">
        <f>=HYPERLINK("https://rossileiloes.com.br/lote/detalhe/195319", "038")</f>
      </c>
      <c r="B47" s="4" t="s">
        <f>=HYPERLINK("https://rossileiloes.com.br/lote/detalhe/195319", " SERRA HORIZONTAL FRANHO; TIPO: F320")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900,00</t>
        </is>
      </c>
      <c r="F47" s="4" t="inlineStr">
        <is>
          <t>250.00</t>
        </is>
      </c>
    </row>
    <row collapsed="false" customFormat="false" customHeight="false" hidden="false" ht="12.1" outlineLevel="0" r="48">
      <c r="A48" s="5" t="s">
        <f>=HYPERLINK("https://rossileiloes.com.br/lote/detalhe/195268", "039")</f>
      </c>
      <c r="B48" s="4" t="s">
        <f>=HYPERLINK("https://rossileiloes.com.br/lote/detalhe/195268", " APROX. 30 LUMINÁRIAS LED; FUNCIONANDO")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800,00</t>
        </is>
      </c>
      <c r="F48" s="4" t="inlineStr">
        <is>
          <t>100.00</t>
        </is>
      </c>
    </row>
    <row collapsed="false" customFormat="false" customHeight="false" hidden="false" ht="12.1" outlineLevel="0" r="49">
      <c r="A49" s="5" t="s">
        <f>=HYPERLINK("https://rossileiloes.com.br/lote/detalhe/195269", "040")</f>
      </c>
      <c r="B49" s="4" t="s">
        <f>=HYPERLINK("https://rossileiloes.com.br/lote/detalhe/195269", " APROX. 30 LUMINÁRIAS LED; FUNCIONANDO")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800,00</t>
        </is>
      </c>
      <c r="F49" s="4" t="inlineStr">
        <is>
          <t>100.00</t>
        </is>
      </c>
    </row>
    <row collapsed="false" customFormat="false" customHeight="false" hidden="false" ht="12.1" outlineLevel="0" r="50">
      <c r="A50" s="5" t="s">
        <f>=HYPERLINK("https://rossileiloes.com.br/lote/detalhe/195275", "041")</f>
      </c>
      <c r="B50" s="4" t="s">
        <f>=HYPERLINK("https://rossileiloes.com.br/lote/detalhe/195275", " APROX. 30 LUMINÁRIAS LED; FUNCIONANDO")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800,00</t>
        </is>
      </c>
      <c r="F50" s="4" t="inlineStr">
        <is>
          <t>100.00</t>
        </is>
      </c>
    </row>
    <row collapsed="false" customFormat="false" customHeight="false" hidden="false" ht="12.1" outlineLevel="0" r="51">
      <c r="A51" s="5" t="s">
        <f>=HYPERLINK("https://rossileiloes.com.br/lote/detalhe/195274", "042")</f>
      </c>
      <c r="B51" s="4" t="s">
        <f>=HYPERLINK("https://rossileiloes.com.br/lote/detalhe/195274", " APROX. 30 LUMINÁRIAS LED; FUNCIONANDO")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800,00</t>
        </is>
      </c>
      <c r="F51" s="4" t="inlineStr">
        <is>
          <t>100.00</t>
        </is>
      </c>
    </row>
    <row collapsed="false" customFormat="false" customHeight="false" hidden="false" ht="12.1" outlineLevel="0" r="52">
      <c r="A52" s="5" t="s">
        <f>=HYPERLINK("https://rossileiloes.com.br/lote/detalhe/195276", "043")</f>
      </c>
      <c r="B52" s="4" t="s">
        <f>=HYPERLINK("https://rossileiloes.com.br/lote/detalhe/195276", " APROX. 150 LUMINÁRIAS LED; FUNCIONANDO")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3.000,00</t>
        </is>
      </c>
      <c r="F52" s="4" t="inlineStr">
        <is>
          <t>200.00</t>
        </is>
      </c>
    </row>
    <row collapsed="false" customFormat="false" customHeight="false" hidden="false" ht="12.1" outlineLevel="0" r="53">
      <c r="A53" s="5" t="s">
        <f>=HYPERLINK("https://rossileiloes.com.br/lote/detalhe/195294", "049")</f>
      </c>
      <c r="B53" s="4" t="s">
        <f>=HYPERLINK("https://rossileiloes.com.br/lote/detalhe/195294", " LIQUIDIFICADOR INDUSTRIAL")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500,00</t>
        </is>
      </c>
      <c r="F53" s="4" t="inlineStr">
        <is>
          <t>150.00</t>
        </is>
      </c>
    </row>
    <row collapsed="false" customFormat="false" customHeight="false" hidden="false" ht="12.1" outlineLevel="0" r="54">
      <c r="A54" s="5" t="s">
        <f>=HYPERLINK("https://rossileiloes.com.br/lote/detalhe/195295", "051")</f>
      </c>
      <c r="B54" s="4" t="s">
        <f>=HYPERLINK("https://rossileiloes.com.br/lote/detalhe/195295", " LIQUIDIFICADOR INDUSTRIAL")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500,00</t>
        </is>
      </c>
      <c r="F54" s="4" t="inlineStr">
        <is>
          <t>150.00</t>
        </is>
      </c>
    </row>
    <row collapsed="false" customFormat="false" customHeight="false" hidden="false" ht="12.1" outlineLevel="0" r="55">
      <c r="A55" s="5" t="s">
        <f>=HYPERLINK("https://rossileiloes.com.br/lote/detalhe/195296", "054")</f>
      </c>
      <c r="B55" s="4" t="s">
        <f>=HYPERLINK("https://rossileiloes.com.br/lote/detalhe/195296", " LIQUIDIFICADOR INDUSTRIAL")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500,00</t>
        </is>
      </c>
      <c r="F55" s="4" t="inlineStr">
        <is>
          <t>150.00</t>
        </is>
      </c>
    </row>
    <row collapsed="false" customFormat="false" customHeight="false" hidden="false" ht="12.1" outlineLevel="0" r="56">
      <c r="A56" s="5" t="s">
        <f>=HYPERLINK("https://rossileiloes.com.br/lote/detalhe/195313", "055")</f>
      </c>
      <c r="B56" s="4" t="s">
        <f>=HYPERLINK("https://rossileiloes.com.br/lote/detalhe/195313", "10 un. Valvulas de segurança sendo ; 8 un mod. DN 40 e 2 un mod. DN 50)")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2.900,00</t>
        </is>
      </c>
      <c r="F56" s="4" t="inlineStr">
        <is>
          <t>250.00</t>
        </is>
      </c>
    </row>
    <row collapsed="false" customFormat="false" customHeight="false" hidden="false" ht="12.1" outlineLevel="0" r="57">
      <c r="A57" s="5" t="s">
        <f>=HYPERLINK("https://rossileiloes.com.br/lote/detalhe/195314", "056")</f>
      </c>
      <c r="B57" s="4" t="s">
        <f>=HYPERLINK("https://rossileiloes.com.br/lote/detalhe/195314", "Lote de Vávulas de segurança diversas bitolas")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5.000,00</t>
        </is>
      </c>
      <c r="F57" s="4" t="inlineStr">
        <is>
          <t>250.00</t>
        </is>
      </c>
    </row>
    <row collapsed="false" customFormat="false" customHeight="false" hidden="false" ht="12.1" outlineLevel="0" r="58">
      <c r="A58" s="5" t="s">
        <f>=HYPERLINK("https://rossileiloes.com.br/lote/detalhe/195315", "057")</f>
      </c>
      <c r="B58" s="4" t="s">
        <f>=HYPERLINK("https://rossileiloes.com.br/lote/detalhe/195315", "01 Filtro cesto 8" - 200 psi")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4.000,00</t>
        </is>
      </c>
      <c r="F58" s="4" t="inlineStr">
        <is>
          <t>250.00</t>
        </is>
      </c>
    </row>
    <row collapsed="false" customFormat="false" customHeight="false" hidden="false" ht="12.1" outlineLevel="0" r="59">
      <c r="A59" s="5" t="s">
        <f>=HYPERLINK("https://rossileiloes.com.br/lote/detalhe/195316", "058")</f>
      </c>
      <c r="B59" s="4" t="s">
        <f>=HYPERLINK("https://rossileiloes.com.br/lote/detalhe/195316", "Valvulas borboletas ideal para silo de grãos 2" roscada")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900,00</t>
        </is>
      </c>
      <c r="F59" s="4" t="inlineStr">
        <is>
          <t>200.00</t>
        </is>
      </c>
    </row>
    <row collapsed="false" customFormat="false" customHeight="false" hidden="false" ht="12.1" outlineLevel="0" r="60">
      <c r="A60" s="5" t="s">
        <f>=HYPERLINK("https://rossileiloes.com.br/lote/detalhe/195321", "060")</f>
      </c>
      <c r="B60" s="4" t="s">
        <f>=HYPERLINK("https://rossileiloes.com.br/lote/detalhe/195321", "[ LANCE POR KG ] APROX. 6,5 TON. DE PARAFUSOS DIVERSOS")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4,00</t>
        </is>
      </c>
      <c r="F60" s="4" t="inlineStr">
        <is>
          <t>0.50</t>
        </is>
      </c>
    </row>
    <row collapsed="false" customFormat="false" customHeight="false" hidden="false" ht="12.1" outlineLevel="0" r="61">
      <c r="A61" s="5" t="s">
        <f>=HYPERLINK("https://rossileiloes.com.br/lote/detalhe/195322", "061")</f>
      </c>
      <c r="B61" s="4" t="s">
        <f>=HYPERLINK("https://rossileiloes.com.br/lote/detalhe/195322", "[ LANCE POR KG ] APROX. 8 TON. DE PARAFUSOS")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12,00</t>
        </is>
      </c>
      <c r="F61" s="4" t="inlineStr">
        <is>
          <t>0.50</t>
        </is>
      </c>
    </row>
    <row collapsed="false" customFormat="false" customHeight="false" hidden="false" ht="12.1" outlineLevel="0" r="62">
      <c r="A62" s="5" t="s">
        <f>=HYPERLINK("https://rossileiloes.com.br/lote/detalhe/195297", "064")</f>
      </c>
      <c r="B62" s="4" t="s">
        <f>=HYPERLINK("https://rossileiloes.com.br/lote/detalhe/195297", "MOEDOR / PICADOR DE CARNE")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500,00</t>
        </is>
      </c>
      <c r="F62" s="4" t="inlineStr">
        <is>
          <t>150.00</t>
        </is>
      </c>
    </row>
    <row collapsed="false" customFormat="false" customHeight="false" hidden="false" ht="12.1" outlineLevel="0" r="63">
      <c r="A63" s="5" t="s">
        <f>=HYPERLINK("https://rossileiloes.com.br/lote/detalhe/195302", "065")</f>
      </c>
      <c r="B63" s="4" t="s">
        <f>=HYPERLINK("https://rossileiloes.com.br/lote/detalhe/195302", " MÁQUINA DE FAZER PLACAS DE ELETRÔNICOS")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1.500,00</t>
        </is>
      </c>
      <c r="F63" s="4" t="inlineStr">
        <is>
          <t>200.00</t>
        </is>
      </c>
    </row>
    <row collapsed="false" customFormat="false" customHeight="false" hidden="false" ht="12.1" outlineLevel="0" r="64">
      <c r="A64" s="5" t="s">
        <f>=HYPERLINK("https://rossileiloes.com.br/lote/detalhe/195304", "066")</f>
      </c>
      <c r="B64" s="4" t="s">
        <f>=HYPERLINK("https://rossileiloes.com.br/lote/detalhe/195304", " MÁQUINA DE FAZER PLACAS DE ELETRÔNICOS")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1.500,00</t>
        </is>
      </c>
      <c r="F64" s="4" t="inlineStr">
        <is>
          <t>200.00</t>
        </is>
      </c>
    </row>
    <row collapsed="false" customFormat="false" customHeight="false" hidden="false" ht="12.1" outlineLevel="0" r="65">
      <c r="A65" s="5" t="s">
        <f>=HYPERLINK("https://rossileiloes.com.br/lote/detalhe/195305", "067")</f>
      </c>
      <c r="B65" s="4" t="s">
        <f>=HYPERLINK("https://rossileiloes.com.br/lote/detalhe/195305", " FURADEIRA PARA PLACAS DE CIRCUITO")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900,00</t>
        </is>
      </c>
      <c r="F65" s="4" t="inlineStr">
        <is>
          <t>200.00</t>
        </is>
      </c>
    </row>
    <row collapsed="false" customFormat="false" customHeight="false" hidden="false" ht="12.1" outlineLevel="0" r="66">
      <c r="A66" s="5" t="s">
        <f>=HYPERLINK("https://rossileiloes.com.br/lote/detalhe/195303", "068")</f>
      </c>
      <c r="B66" s="4" t="s">
        <f>=HYPERLINK("https://rossileiloes.com.br/lote/detalhe/195303", " UNIDADE HIDRÁULICA")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1.000,00</t>
        </is>
      </c>
      <c r="F66" s="4" t="inlineStr">
        <is>
          <t>200.00</t>
        </is>
      </c>
    </row>
    <row collapsed="false" customFormat="false" customHeight="false" hidden="false" ht="12.1" outlineLevel="0" r="67">
      <c r="A67" s="5" t="s">
        <f>=HYPERLINK("https://rossileiloes.com.br/lote/detalhe/195245", "069")</f>
      </c>
      <c r="B67" s="4" t="s">
        <f>=HYPERLINK("https://rossileiloes.com.br/lote/detalhe/195245", " Envasadora em inox")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6.500,00</t>
        </is>
      </c>
      <c r="F67" s="4" t="inlineStr">
        <is>
          <t>250.00</t>
        </is>
      </c>
    </row>
    <row collapsed="false" customFormat="false" customHeight="false" hidden="false" ht="12.1" outlineLevel="0" r="68">
      <c r="A68" s="5" t="s">
        <f>=HYPERLINK("https://rossileiloes.com.br/lote/detalhe/195246", "070")</f>
      </c>
      <c r="B68" s="4" t="s">
        <f>=HYPERLINK("https://rossileiloes.com.br/lote/detalhe/195246", " Unidade hidráulica")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7.500,00</t>
        </is>
      </c>
      <c r="F68" s="4" t="inlineStr">
        <is>
          <t>250.00</t>
        </is>
      </c>
    </row>
    <row collapsed="false" customFormat="false" customHeight="false" hidden="false" ht="12.1" outlineLevel="0" r="69">
      <c r="A69" s="5" t="s">
        <f>=HYPERLINK("https://rossileiloes.com.br/lote/detalhe/195278", "072")</f>
      </c>
      <c r="B69" s="4" t="s">
        <f>=HYPERLINK("https://rossileiloes.com.br/lote/detalhe/195278", " Retifica Zocca")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5.000,00</t>
        </is>
      </c>
      <c r="F69" s="4" t="inlineStr">
        <is>
          <t>250.00</t>
        </is>
      </c>
    </row>
    <row collapsed="false" customFormat="false" customHeight="false" hidden="false" ht="12.1" outlineLevel="0" r="70">
      <c r="A70" s="5" t="s">
        <f>=HYPERLINK("https://rossileiloes.com.br/lote/detalhe/195277", "073")</f>
      </c>
      <c r="B70" s="4" t="s">
        <f>=HYPERLINK("https://rossileiloes.com.br/lote/detalhe/195277", " Serra Vai e Vem")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2.500,00</t>
        </is>
      </c>
      <c r="F70" s="4" t="inlineStr">
        <is>
          <t>250.00</t>
        </is>
      </c>
    </row>
    <row collapsed="false" customFormat="false" customHeight="false" hidden="false" ht="12.1" outlineLevel="0" r="71">
      <c r="A71" s="5" t="s">
        <f>=HYPERLINK("https://rossileiloes.com.br/lote/detalhe/195299", "076")</f>
      </c>
      <c r="B71" s="4" t="s">
        <f>=HYPERLINK("https://rossileiloes.com.br/lote/detalhe/195299", " CESTO EXPOSITOR 1,20 DE LARGURA X 1,60 DE ALTURA -COM RODIZIOS - sem bag")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300,00</t>
        </is>
      </c>
      <c r="F71" s="4" t="inlineStr">
        <is>
          <t>50.00</t>
        </is>
      </c>
    </row>
    <row collapsed="false" customFormat="false" customHeight="false" hidden="false" ht="12.1" outlineLevel="0" r="72">
      <c r="A72" s="5" t="s">
        <f>=HYPERLINK("https://rossileiloes.com.br/lote/detalhe/195300", "077")</f>
      </c>
      <c r="B72" s="4" t="s">
        <f>=HYPERLINK("https://rossileiloes.com.br/lote/detalhe/195300", " CESTO EXPOSITOR 1,20 DE LARGURA X 1,60 DE ALTURA -COM RODIZIOS - sem bag")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300,00</t>
        </is>
      </c>
      <c r="F72" s="4" t="inlineStr">
        <is>
          <t>50.00</t>
        </is>
      </c>
    </row>
    <row collapsed="false" customFormat="false" customHeight="false" hidden="false" ht="12.1" outlineLevel="0" r="73">
      <c r="A73" s="5" t="s">
        <f>=HYPERLINK("https://rossileiloes.com.br/lote/detalhe/195301", "078")</f>
      </c>
      <c r="B73" s="4" t="s">
        <f>=HYPERLINK("https://rossileiloes.com.br/lote/detalhe/195301", " CESTO EXPOSITOR 1,20 DE LARGURA X 1,60 DE ALTURA -COM RODIZIOS - sem bag")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300,00</t>
        </is>
      </c>
      <c r="F73" s="4" t="inlineStr">
        <is>
          <t>50.00</t>
        </is>
      </c>
    </row>
    <row collapsed="false" customFormat="false" customHeight="false" hidden="false" ht="12.1" outlineLevel="0" r="74">
      <c r="A74" s="5" t="s">
        <f>=HYPERLINK("https://rossileiloes.com.br/lote/detalhe/195298", "079")</f>
      </c>
      <c r="B74" s="4" t="s">
        <f>=HYPERLINK("https://rossileiloes.com.br/lote/detalhe/195298", "07 CESTOS EXPOSITORES 1,20 DE LARGURA X 1,60 DE ALTURA - COM RODIZIOS - sem bags")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2.100,00</t>
        </is>
      </c>
      <c r="F74" s="4" t="inlineStr">
        <is>
          <t>100.00</t>
        </is>
      </c>
    </row>
    <row collapsed="false" customFormat="false" customHeight="false" hidden="false" ht="12.1" outlineLevel="0" r="75">
      <c r="A75" s="5" t="s">
        <f>=HYPERLINK("https://rossileiloes.com.br/lote/detalhe/195323", "086")</f>
      </c>
      <c r="B75" s="4" t="s">
        <f>=HYPERLINK("https://rossileiloes.com.br/lote/detalhe/195323", "COMPRESSOR 20 PES")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750,00</t>
        </is>
      </c>
      <c r="F75" s="4" t="inlineStr">
        <is>
          <t>150.00</t>
        </is>
      </c>
    </row>
    <row collapsed="false" customFormat="false" customHeight="false" hidden="false" ht="12.1" outlineLevel="0" r="76">
      <c r="A76" s="5" t="s">
        <f>=HYPERLINK("https://rossileiloes.com.br/lote/detalhe/195324", "088")</f>
      </c>
      <c r="B76" s="4" t="s">
        <f>=HYPERLINK("https://rossileiloes.com.br/lote/detalhe/195324", "APROX. 50 UN. DE LUMINÁRIAS SEM USO 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10.000,00</t>
        </is>
      </c>
      <c r="F76" s="4" t="inlineStr">
        <is>
          <t>350.00</t>
        </is>
      </c>
    </row>
    <row collapsed="false" customFormat="false" customHeight="false" hidden="false" ht="12.1" outlineLevel="0" r="77">
      <c r="A77" s="5" t="s">
        <f>=HYPERLINK("https://rossileiloes.com.br/lote/detalhe/195247", "094")</f>
      </c>
      <c r="B77" s="4" t="s">
        <f>=HYPERLINK("https://rossileiloes.com.br/lote/detalhe/195247", " Aprox. 200 reatores (sem uso) 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3.000,00</t>
        </is>
      </c>
      <c r="F77" s="4" t="inlineStr">
        <is>
          <t>300.00</t>
        </is>
      </c>
    </row>
    <row collapsed="false" customFormat="false" customHeight="false" hidden="false" ht="12.1" outlineLevel="0" r="78">
      <c r="A78" s="5" t="s">
        <f>=HYPERLINK("https://rossileiloes.com.br/lote/detalhe/195306", "097")</f>
      </c>
      <c r="B78" s="4" t="s">
        <f>=HYPERLINK("https://rossileiloes.com.br/lote/detalhe/195306", " COMPRESSOR E 1 RESERVATORIO DE AR")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400,00</t>
        </is>
      </c>
      <c r="F78" s="4" t="inlineStr">
        <is>
          <t>150.00</t>
        </is>
      </c>
    </row>
    <row collapsed="false" customFormat="false" customHeight="false" hidden="false" ht="12.1" outlineLevel="0" r="79">
      <c r="A79" s="5" t="s">
        <f>=HYPERLINK("https://rossileiloes.com.br/lote/detalhe/195310", "098")</f>
      </c>
      <c r="B79" s="4" t="s">
        <f>=HYPERLINK("https://rossileiloes.com.br/lote/detalhe/195310", " APROX. 1.200 UN. - FUZIVEIS RETARDADO, DIAZED , VARIAS AMPERAGENS")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3.500,00</t>
        </is>
      </c>
      <c r="F79" s="4" t="inlineStr">
        <is>
          <t>250.00</t>
        </is>
      </c>
    </row>
    <row collapsed="false" customFormat="false" customHeight="false" hidden="false" ht="12.1" outlineLevel="0" r="80">
      <c r="A80" s="5" t="s">
        <f>=HYPERLINK("https://rossileiloes.com.br/lote/detalhe/195307", "099")</f>
      </c>
      <c r="B80" s="4" t="s">
        <f>=HYPERLINK("https://rossileiloes.com.br/lote/detalhe/195307", " 02 VÁLVULAS GLOBO 6" - 600LBS")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8.000,00</t>
        </is>
      </c>
      <c r="F80" s="4" t="inlineStr">
        <is>
          <t>500.00</t>
        </is>
      </c>
    </row>
    <row collapsed="false" customFormat="false" customHeight="false" hidden="false" ht="12.1" outlineLevel="0" r="81">
      <c r="A81" s="5" t="s">
        <f>=HYPERLINK("https://rossileiloes.com.br/lote/detalhe/195309", "100")</f>
      </c>
      <c r="B81" s="4" t="s">
        <f>=HYPERLINK("https://rossileiloes.com.br/lote/detalhe/195309", "08 CONEXÕES SENDO ; 7 UN. TES 14' X 8' E 1 UN. TE 24" X 16"")</f>
      </c>
      <c r="C81" s="4" t="inlineStr">
        <is>
          <t>Não vendido</t>
        </is>
      </c>
      <c r="D81" s="4" t="inlineStr">
        <is>
          <t>0</t>
        </is>
      </c>
      <c r="E81" s="5" t="inlineStr">
        <is>
          <t>7.500,00</t>
        </is>
      </c>
      <c r="F81" s="4" t="inlineStr">
        <is>
          <t>500.00</t>
        </is>
      </c>
    </row>
    <row collapsed="false" customFormat="false" customHeight="false" hidden="false" ht="12.1" outlineLevel="0" r="82">
      <c r="A82" s="5" t="s">
        <f>=HYPERLINK("https://rossileiloes.com.br/lote/detalhe/195308", "101")</f>
      </c>
      <c r="B82" s="4" t="s">
        <f>=HYPERLINK("https://rossileiloes.com.br/lote/detalhe/195308", " 05 CURVAS DE AÇO CARBONO, SENDO 3 UN. 16" E 2 UN. DE 10 "")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4.500,00</t>
        </is>
      </c>
      <c r="F82" s="4" t="inlineStr">
        <is>
          <t>500.00</t>
        </is>
      </c>
    </row>
    <row collapsed="false" customFormat="false" customHeight="false" hidden="false" ht="12.1" outlineLevel="0" r="83">
      <c r="A83" s="5" t="s">
        <f>=HYPERLINK("https://rossileiloes.com.br/lote/detalhe/195279", "103")</f>
      </c>
      <c r="B83" s="4" t="s">
        <f>=HYPERLINK("https://rossileiloes.com.br/lote/detalhe/195279", " SERRA CIRCULAR")</f>
      </c>
      <c r="C83" s="4" t="inlineStr">
        <is>
          <t>Não vendido</t>
        </is>
      </c>
      <c r="D83" s="4" t="inlineStr">
        <is>
          <t>0</t>
        </is>
      </c>
      <c r="E83" s="5" t="inlineStr">
        <is>
          <t>4.500,00</t>
        </is>
      </c>
      <c r="F83" s="4" t="inlineStr">
        <is>
          <t>200.00</t>
        </is>
      </c>
    </row>
    <row collapsed="false" customFormat="false" customHeight="false" hidden="false" ht="12.1" outlineLevel="0" r="84">
      <c r="A84" s="5" t="s">
        <f>=HYPERLINK("https://rossileiloes.com.br/lote/detalhe/195311", "104")</f>
      </c>
      <c r="B84" s="4" t="s">
        <f>=HYPERLINK("https://rossileiloes.com.br/lote/detalhe/195311", " 15 VALVULAS BORBOLETAS 12" - 150LBS")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7.500,00</t>
        </is>
      </c>
      <c r="F84" s="4" t="inlineStr">
        <is>
          <t>500.00</t>
        </is>
      </c>
    </row>
    <row collapsed="false" customFormat="false" customHeight="false" hidden="false" ht="12.1" outlineLevel="0" r="85">
      <c r="A85" s="5" t="s">
        <f>=HYPERLINK("https://rossileiloes.com.br/lote/detalhe/195312", "105")</f>
      </c>
      <c r="B85" s="4" t="s">
        <f>=HYPERLINK("https://rossileiloes.com.br/lote/detalhe/195312", "03 VALVULAS GLOBO 6" 300 LBS")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6.000,00</t>
        </is>
      </c>
      <c r="F85" s="4" t="inlineStr">
        <is>
          <t>500.00</t>
        </is>
      </c>
    </row>
    <row collapsed="false" customFormat="false" customHeight="false" hidden="false" ht="12.1" outlineLevel="0" r="86">
      <c r="A86" s="5" t="s">
        <f>=HYPERLINK("https://rossileiloes.com.br/lote/detalhe/195282", "107")</f>
      </c>
      <c r="B86" s="4" t="s">
        <f>=HYPERLINK("https://rossileiloes.com.br/lote/detalhe/195282", " ALIMENTADOR DE INJETORA (FALTANDO PEÇAS)")</f>
      </c>
      <c r="C86" s="4" t="inlineStr">
        <is>
          <t>Não vendido</t>
        </is>
      </c>
      <c r="D86" s="4" t="inlineStr">
        <is>
          <t>0</t>
        </is>
      </c>
      <c r="E86" s="5" t="inlineStr">
        <is>
          <t>800,00</t>
        </is>
      </c>
      <c r="F86" s="4" t="inlineStr">
        <is>
          <t>100.00</t>
        </is>
      </c>
    </row>
    <row collapsed="false" customFormat="false" customHeight="false" hidden="false" ht="12.1" outlineLevel="0" r="87">
      <c r="A87" s="5" t="s">
        <f>=HYPERLINK("https://rossileiloes.com.br/lote/detalhe/195280", "116")</f>
      </c>
      <c r="B87" s="4" t="s">
        <f>=HYPERLINK("https://rossileiloes.com.br/lote/detalhe/195280", " UNIDADE HIDRÁULICA C/ MOTOR")</f>
      </c>
      <c r="C87" s="4" t="inlineStr">
        <is>
          <t>Não vendido</t>
        </is>
      </c>
      <c r="D87" s="4" t="inlineStr">
        <is>
          <t>0</t>
        </is>
      </c>
      <c r="E87" s="5" t="inlineStr">
        <is>
          <t>2.500,00</t>
        </is>
      </c>
      <c r="F87" s="4" t="inlineStr">
        <is>
          <t>200.00</t>
        </is>
      </c>
    </row>
    <row collapsed="false" customFormat="false" customHeight="false" hidden="false" ht="12.1" outlineLevel="0" r="88">
      <c r="A88" s="5" t="s">
        <f>=HYPERLINK("https://rossileiloes.com.br/lote/detalhe/195281", "117")</f>
      </c>
      <c r="B88" s="4" t="s">
        <f>=HYPERLINK("https://rossileiloes.com.br/lote/detalhe/195281", " ESMERIL")</f>
      </c>
      <c r="C88" s="4" t="inlineStr">
        <is>
          <t>Não vendido</t>
        </is>
      </c>
      <c r="D88" s="4" t="inlineStr">
        <is>
          <t>0</t>
        </is>
      </c>
      <c r="E88" s="5" t="inlineStr">
        <is>
          <t>1.500,00</t>
        </is>
      </c>
      <c r="F88" s="4" t="inlineStr">
        <is>
          <t>100.00</t>
        </is>
      </c>
    </row>
    <row collapsed="false" customFormat="false" customHeight="false" hidden="false" ht="12.1" outlineLevel="0" r="89">
      <c r="A89" s="5" t="s">
        <f>=HYPERLINK("https://rossileiloes.com.br/lote/detalhe/195248", "200")</f>
      </c>
      <c r="B89" s="4" t="s">
        <f>=HYPERLINK("https://rossileiloes.com.br/lote/detalhe/195248", "1 Bicicleta elétrica ( falta módulo)")</f>
      </c>
      <c r="C89" s="4" t="inlineStr">
        <is>
          <t>Não vendido</t>
        </is>
      </c>
      <c r="D89" s="4" t="inlineStr">
        <is>
          <t>0</t>
        </is>
      </c>
      <c r="E89" s="5" t="inlineStr">
        <is>
          <t>1.250,00</t>
        </is>
      </c>
      <c r="F89" s="4" t="inlineStr">
        <is>
          <t>200.00</t>
        </is>
      </c>
    </row>
    <row collapsed="false" customFormat="false" customHeight="false" hidden="false" ht="12.1" outlineLevel="0" r="90">
      <c r="A90" s="5" t="s">
        <f>=HYPERLINK("https://rossileiloes.com.br/lote/detalhe/195231", "201")</f>
      </c>
      <c r="B90" s="4" t="s">
        <f>=HYPERLINK("https://rossileiloes.com.br/lote/detalhe/195231", " aprox.  50 Fresas novas/ usadas")</f>
      </c>
      <c r="C90" s="4" t="inlineStr">
        <is>
          <t>Não vendido</t>
        </is>
      </c>
      <c r="D90" s="4" t="inlineStr">
        <is>
          <t>0</t>
        </is>
      </c>
      <c r="E90" s="5" t="inlineStr">
        <is>
          <t>4.000,00</t>
        </is>
      </c>
      <c r="F90" s="4" t="inlineStr">
        <is>
          <t>250.00</t>
        </is>
      </c>
    </row>
    <row collapsed="false" customFormat="false" customHeight="false" hidden="false" ht="12.1" outlineLevel="0" r="91">
      <c r="A91" s="5" t="s">
        <f>=HYPERLINK("https://rossileiloes.com.br/lote/detalhe/195238", "206")</f>
      </c>
      <c r="B91" s="4" t="s">
        <f>=HYPERLINK("https://rossileiloes.com.br/lote/detalhe/195238", " 02 GELADEIRAS EM INOX")</f>
      </c>
      <c r="C91" s="4" t="inlineStr">
        <is>
          <t>Não vendido</t>
        </is>
      </c>
      <c r="D91" s="4" t="inlineStr">
        <is>
          <t>0</t>
        </is>
      </c>
      <c r="E91" s="5" t="inlineStr">
        <is>
          <t>3.500,00</t>
        </is>
      </c>
      <c r="F91" s="4" t="inlineStr">
        <is>
          <t>200.00</t>
        </is>
      </c>
    </row>
    <row collapsed="false" customFormat="false" customHeight="false" hidden="false" ht="12.1" outlineLevel="0" r="92">
      <c r="A92" s="5" t="s">
        <f>=HYPERLINK("https://rossileiloes.com.br/lote/detalhe/195239", "211")</f>
      </c>
      <c r="B92" s="4" t="s">
        <f>=HYPERLINK("https://rossileiloes.com.br/lote/detalhe/195239", " APROX. 30 UNIIDADES DE FILTROS (SEM USO)")</f>
      </c>
      <c r="C92" s="4" t="inlineStr">
        <is>
          <t>Não vendido</t>
        </is>
      </c>
      <c r="D92" s="4" t="inlineStr">
        <is>
          <t>0</t>
        </is>
      </c>
      <c r="E92" s="5" t="inlineStr">
        <is>
          <t>2.500,00</t>
        </is>
      </c>
      <c r="F92" s="4" t="inlineStr">
        <is>
          <t>200.00</t>
        </is>
      </c>
    </row>
    <row collapsed="false" customFormat="false" customHeight="false" hidden="false" ht="12.1" outlineLevel="0" r="93">
      <c r="A93" s="5" t="s">
        <f>=HYPERLINK("https://rossileiloes.com.br/lote/detalhe/195244", "223")</f>
      </c>
      <c r="B93" s="4" t="s">
        <f>=HYPERLINK("https://rossileiloes.com.br/lote/detalhe/195244", "Compressor de ar")</f>
      </c>
      <c r="C93" s="4" t="inlineStr">
        <is>
          <t>Não vendido</t>
        </is>
      </c>
      <c r="D93" s="4" t="inlineStr">
        <is>
          <t>0</t>
        </is>
      </c>
      <c r="E93" s="5" t="inlineStr">
        <is>
          <t>1.900,00</t>
        </is>
      </c>
      <c r="F93" s="4" t="inlineStr">
        <is>
          <t>250.00</t>
        </is>
      </c>
    </row>
    <row collapsed="false" customFormat="false" customHeight="false" hidden="false" ht="12.1" outlineLevel="0" r="94">
      <c r="A94" s="5" t="s">
        <f>=HYPERLINK("https://rossileiloes.com.br/lote/detalhe/195240", "226")</f>
      </c>
      <c r="B94" s="4" t="s">
        <f>=HYPERLINK("https://rossileiloes.com.br/lote/detalhe/195240", " MÁQUINA DE TESTE DE DUREZA")</f>
      </c>
      <c r="C94" s="4" t="inlineStr">
        <is>
          <t>Não vendido</t>
        </is>
      </c>
      <c r="D94" s="4" t="inlineStr">
        <is>
          <t>0</t>
        </is>
      </c>
      <c r="E94" s="5" t="inlineStr">
        <is>
          <t>7.500,00</t>
        </is>
      </c>
      <c r="F94" s="4" t="inlineStr">
        <is>
          <t>250.00</t>
        </is>
      </c>
    </row>
    <row collapsed="false" customFormat="false" customHeight="false" hidden="false" ht="12.1" outlineLevel="0" r="95">
      <c r="A95" s="5" t="s">
        <f>=HYPERLINK("https://rossileiloes.com.br/lote/detalhe/195241", "247")</f>
      </c>
      <c r="B95" s="4" t="s">
        <f>=HYPERLINK("https://rossileiloes.com.br/lote/detalhe/195241", "Equipamentos para cozinha industrial em inox - sendo 3 refrigeradores")</f>
      </c>
      <c r="C95" s="4" t="inlineStr">
        <is>
          <t>Não vendido</t>
        </is>
      </c>
      <c r="D95" s="4" t="inlineStr">
        <is>
          <t>0</t>
        </is>
      </c>
      <c r="E95" s="5" t="inlineStr">
        <is>
          <t>4.000,00</t>
        </is>
      </c>
      <c r="F95" s="4" t="inlineStr">
        <is>
          <t>250.00</t>
        </is>
      </c>
    </row>
    <row collapsed="false" customFormat="false" customHeight="false" hidden="false" ht="12.1" outlineLevel="0" r="96">
      <c r="A96" s="5" t="s">
        <f>=HYPERLINK("https://rossileiloes.com.br/lote/detalhe/195242", "248")</f>
      </c>
      <c r="B96" s="4" t="s">
        <f>=HYPERLINK("https://rossileiloes.com.br/lote/detalhe/195242", "Aprox. 30 peças de machos. Diversas medidas (sem uso)")</f>
      </c>
      <c r="C96" s="4" t="inlineStr">
        <is>
          <t>Não vendido</t>
        </is>
      </c>
      <c r="D96" s="4" t="inlineStr">
        <is>
          <t>0</t>
        </is>
      </c>
      <c r="E96" s="5" t="inlineStr">
        <is>
          <t>1.500,00</t>
        </is>
      </c>
      <c r="F96" s="4" t="inlineStr">
        <is>
          <t>200.00</t>
        </is>
      </c>
    </row>
    <row collapsed="false" customFormat="false" customHeight="false" hidden="false" ht="12.1" outlineLevel="0" r="97">
      <c r="A97" s="5" t="s">
        <f>=HYPERLINK("https://rossileiloes.com.br/lote/detalhe/195243", "257")</f>
      </c>
      <c r="B97" s="4" t="s">
        <f>=HYPERLINK("https://rossileiloes.com.br/lote/detalhe/195243", " Aprox. 2,5 ton de vidros para expositores (tamanhos variados)")</f>
      </c>
      <c r="C97" s="4" t="inlineStr">
        <is>
          <t>Não vendido</t>
        </is>
      </c>
      <c r="D97" s="4" t="inlineStr">
        <is>
          <t>0</t>
        </is>
      </c>
      <c r="E97" s="5" t="inlineStr">
        <is>
          <t>5.000,00</t>
        </is>
      </c>
      <c r="F97" s="4" t="inlineStr">
        <is>
          <t>250.00</t>
        </is>
      </c>
    </row>
    <row collapsed="false" customFormat="false" customHeight="false" hidden="false" ht="12.1" outlineLevel="0" r="98">
      <c r="A98" s="5" t="s">
        <f>=HYPERLINK("https://rossileiloes.com.br/lote/detalhe/195290", "261")</f>
      </c>
      <c r="B98" s="4" t="s">
        <f>=HYPERLINK("https://rossileiloes.com.br/lote/detalhe/195290", " Aprox. 1.000 un. DISCO DE CORTE PARA SERRA CIRCULAR 110MM")</f>
      </c>
      <c r="C98" s="4" t="inlineStr">
        <is>
          <t>Não vendido</t>
        </is>
      </c>
      <c r="D98" s="4" t="inlineStr">
        <is>
          <t>0</t>
        </is>
      </c>
      <c r="E98" s="5" t="inlineStr">
        <is>
          <t>8.000,00</t>
        </is>
      </c>
      <c r="F98" s="4" t="inlineStr">
        <is>
          <t>200.00</t>
        </is>
      </c>
    </row>
    <row collapsed="false" customFormat="false" customHeight="false" hidden="false" ht="12.1" outlineLevel="0" r="99">
      <c r="A99" s="5" t="s">
        <f>=HYPERLINK("https://rossileiloes.com.br/lote/detalhe/195289", "262")</f>
      </c>
      <c r="B99" s="4" t="s">
        <f>=HYPERLINK("https://rossileiloes.com.br/lote/detalhe/195289", " Aprox. 1.000 un. DISCO DE CORTE PARA SERRA CIRCULAR 110MM")</f>
      </c>
      <c r="C99" s="4" t="inlineStr">
        <is>
          <t>Não vendido</t>
        </is>
      </c>
      <c r="D99" s="4" t="inlineStr">
        <is>
          <t>0</t>
        </is>
      </c>
      <c r="E99" s="5" t="inlineStr">
        <is>
          <t>8.000,00</t>
        </is>
      </c>
      <c r="F99" s="4" t="inlineStr">
        <is>
          <t>200.00</t>
        </is>
      </c>
    </row>
    <row collapsed="false" customFormat="false" customHeight="false" hidden="false" ht="12.1" outlineLevel="0" r="100">
      <c r="A100" s="5" t="s">
        <f>=HYPERLINK("https://rossileiloes.com.br/lote/detalhe/195292", "263")</f>
      </c>
      <c r="B100" s="4" t="s">
        <f>=HYPERLINK("https://rossileiloes.com.br/lote/detalhe/195292", " Aprox. 1.000 un. DISCO DE CORTE PARA SERRA CIRCULAR 110MM")</f>
      </c>
      <c r="C100" s="4" t="inlineStr">
        <is>
          <t>Não vendido</t>
        </is>
      </c>
      <c r="D100" s="4" t="inlineStr">
        <is>
          <t>0</t>
        </is>
      </c>
      <c r="E100" s="5" t="inlineStr">
        <is>
          <t>8.000,00</t>
        </is>
      </c>
      <c r="F100" s="4" t="inlineStr">
        <is>
          <t>200.00</t>
        </is>
      </c>
    </row>
    <row collapsed="false" customFormat="false" customHeight="false" hidden="false" ht="12.1" outlineLevel="0" r="101">
      <c r="A101" s="5" t="s">
        <f>=HYPERLINK("https://rossileiloes.com.br/lote/detalhe/195291", "264")</f>
      </c>
      <c r="B101" s="4" t="s">
        <f>=HYPERLINK("https://rossileiloes.com.br/lote/detalhe/195291", " Aprox. 5.000 un. DISCO DE CORTE PARA SERRA CIRCULAR 110MM")</f>
      </c>
      <c r="C101" s="4" t="inlineStr">
        <is>
          <t>Não vendido</t>
        </is>
      </c>
      <c r="D101" s="4" t="inlineStr">
        <is>
          <t>0</t>
        </is>
      </c>
      <c r="E101" s="5" t="inlineStr">
        <is>
          <t>30.000,00</t>
        </is>
      </c>
      <c r="F101" s="4" t="inlineStr">
        <is>
          <t>1000.00</t>
        </is>
      </c>
    </row>
    <row collapsed="false" customFormat="false" customHeight="false" hidden="false" ht="12.1" outlineLevel="0" r="102">
      <c r="A102" s="5" t="s">
        <f>=HYPERLINK("https://rossileiloes.com.br/lote/detalhe/195232", "1012")</f>
      </c>
      <c r="B102" s="4" t="s">
        <f>=HYPERLINK("https://rossileiloes.com.br/lote/detalhe/195232", " TURASK MOD. BRASILIA.")</f>
      </c>
      <c r="C102" s="4" t="inlineStr">
        <is>
          <t>Não vendido</t>
        </is>
      </c>
      <c r="D102" s="4" t="inlineStr">
        <is>
          <t>0</t>
        </is>
      </c>
      <c r="E102" s="5" t="inlineStr">
        <is>
          <t>1.500,00</t>
        </is>
      </c>
      <c r="F102" s="4" t="inlineStr">
        <is>
          <t>100.00</t>
        </is>
      </c>
    </row>
    <row collapsed="false" customFormat="false" customHeight="false" hidden="false" ht="12.1" outlineLevel="0" r="103">
      <c r="A103" s="5" t="s">
        <f>=HYPERLINK("https://rossileiloes.com.br/lote/detalhe/195233", "1138")</f>
      </c>
      <c r="B103" s="4" t="s">
        <f>=HYPERLINK("https://rossileiloes.com.br/lote/detalhe/195233", " aprox. 350 unidades ganchos de segurança")</f>
      </c>
      <c r="C103" s="4" t="inlineStr">
        <is>
          <t>Não vendido</t>
        </is>
      </c>
      <c r="D103" s="4" t="inlineStr">
        <is>
          <t>0</t>
        </is>
      </c>
      <c r="E103" s="5" t="inlineStr">
        <is>
          <t>1.500,00</t>
        </is>
      </c>
      <c r="F103" s="4" t="inlineStr">
        <is>
          <t>200.00</t>
        </is>
      </c>
    </row>
    <row collapsed="false" customFormat="false" customHeight="false" hidden="false" ht="12.1" outlineLevel="0" r="104">
      <c r="A104" s="5" t="s">
        <f>=HYPERLINK("https://rossileiloes.com.br/lote/detalhe/195234", "1156")</f>
      </c>
      <c r="B104" s="4" t="s">
        <f>=HYPERLINK("https://rossileiloes.com.br/lote/detalhe/195234", " 7 un. escadas de madeira ")</f>
      </c>
      <c r="C104" s="4" t="inlineStr">
        <is>
          <t>Não vendido</t>
        </is>
      </c>
      <c r="D104" s="4" t="inlineStr">
        <is>
          <t>0</t>
        </is>
      </c>
      <c r="E104" s="5" t="inlineStr">
        <is>
          <t>2.500,00</t>
        </is>
      </c>
      <c r="F104" s="4" t="inlineStr">
        <is>
          <t>100.00</t>
        </is>
      </c>
    </row>
    <row collapsed="false" customFormat="false" customHeight="false" hidden="false" ht="12.1" outlineLevel="0" r="105">
      <c r="A105" s="5" t="s">
        <f>=HYPERLINK("https://rossileiloes.com.br/lote/detalhe/195235", "1168")</f>
      </c>
      <c r="B105" s="4" t="s">
        <f>=HYPERLINK("https://rossileiloes.com.br/lote/detalhe/195235", " Forno tipo bambole em aço carbono")</f>
      </c>
      <c r="C105" s="4" t="inlineStr">
        <is>
          <t>Não vendido</t>
        </is>
      </c>
      <c r="D105" s="4" t="inlineStr">
        <is>
          <t>0</t>
        </is>
      </c>
      <c r="E105" s="5" t="inlineStr">
        <is>
          <t>7.500,00</t>
        </is>
      </c>
      <c r="F105" s="4" t="inlineStr">
        <is>
          <t>250.00</t>
        </is>
      </c>
    </row>
    <row collapsed="false" customFormat="false" customHeight="false" hidden="false" ht="12.1" outlineLevel="0" r="106">
      <c r="A106" s="5" t="s">
        <f>=HYPERLINK("https://rossileiloes.com.br/lote/detalhe/195236", "1169")</f>
      </c>
      <c r="B106" s="4" t="s">
        <f>=HYPERLINK("https://rossileiloes.com.br/lote/detalhe/195236", " Forno tipo bambole em aço inox")</f>
      </c>
      <c r="C106" s="4" t="inlineStr">
        <is>
          <t>Não vendido</t>
        </is>
      </c>
      <c r="D106" s="4" t="inlineStr">
        <is>
          <t>0</t>
        </is>
      </c>
      <c r="E106" s="5" t="inlineStr">
        <is>
          <t>10.000,00</t>
        </is>
      </c>
      <c r="F106" s="4" t="inlineStr">
        <is>
          <t>250.00</t>
        </is>
      </c>
    </row>
    <row collapsed="false" customFormat="false" customHeight="false" hidden="false" ht="12.1" outlineLevel="0" r="107">
      <c r="A107" s="5" t="s">
        <f>=HYPERLINK("https://rossileiloes.com.br/lote/detalhe/195237", "1174")</f>
      </c>
      <c r="B107" s="4" t="s">
        <f>=HYPERLINK("https://rossileiloes.com.br/lote/detalhe/195237", " 7 secadores de mão. Ar quente e frio")</f>
      </c>
      <c r="C107" s="4" t="inlineStr">
        <is>
          <t>Não vendido</t>
        </is>
      </c>
      <c r="D107" s="4" t="inlineStr">
        <is>
          <t>0</t>
        </is>
      </c>
      <c r="E107" s="5" t="inlineStr">
        <is>
          <t>5.000,00</t>
        </is>
      </c>
      <c r="F107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2026-06-28T14:43:23.00Z</dcterms:created>
  <dc:creator>Tellks Tecnologia</dc:creator>
  <cp:revision>0</cp:revision>
</cp:coreProperties>
</file>