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0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PRODUTOS DIVERSOS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01/03/2024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=HYPERLINK("https://rossileiloes.com.br/lote/detalhe/213537", "001")</f>
      </c>
      <c r="B11" s="4" t="s">
        <f>=HYPERLINK("https://rossileiloes.com.br/lote/detalhe/213537", " Cabos, kits, coroas, correntes, iluminação, pistões, cororas e carenagem. Veja especificações")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300,00</t>
        </is>
      </c>
      <c r="F11" s="4" t="inlineStr">
        <is>
          <t>100.00</t>
        </is>
      </c>
    </row>
    <row collapsed="false" customFormat="false" customHeight="false" hidden="false" ht="12.1" outlineLevel="0" r="12">
      <c r="A12" s="5" t="s">
        <f>=HYPERLINK("https://rossileiloes.com.br/lote/detalhe/213543", "003")</f>
      </c>
      <c r="B12" s="4" t="s">
        <f>=HYPERLINK("https://rossileiloes.com.br/lote/detalhe/213543", " Suporte do bagageiro da BMW F650 - kit top master 6 unid")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250,00</t>
        </is>
      </c>
      <c r="F12" s="4" t="inlineStr">
        <is>
          <t>100.00</t>
        </is>
      </c>
    </row>
    <row collapsed="false" customFormat="false" customHeight="false" hidden="false" ht="12.1" outlineLevel="0" r="13">
      <c r="A13" s="5" t="s">
        <f>=HYPERLINK("https://rossileiloes.com.br/lote/detalhe/213539", "005")</f>
      </c>
      <c r="B13" s="4" t="s">
        <f>=HYPERLINK("https://rossileiloes.com.br/lote/detalhe/213539", " PTB 00ATEX1002 Marca ROSE SYSTEMTECHNIK GMBH – Aprox. 20 unid")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125,00</t>
        </is>
      </c>
      <c r="F13" s="4" t="inlineStr">
        <is>
          <t>100.00</t>
        </is>
      </c>
    </row>
    <row collapsed="false" customFormat="false" customHeight="false" hidden="false" ht="12.1" outlineLevel="0" r="14">
      <c r="A14" s="5" t="s">
        <f>=HYPERLINK("https://rossileiloes.com.br/lote/detalhe/213540", "007")</f>
      </c>
      <c r="B14" s="4" t="s">
        <f>=HYPERLINK("https://rossileiloes.com.br/lote/detalhe/213540", " PTB 00ATEX 1002 Marca ROSE SYSTEM TECHNIK GMBH – 10 unid")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100,00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=HYPERLINK("https://rossileiloes.com.br/lote/detalhe/213538", "010")</f>
      </c>
      <c r="B15" s="4" t="s">
        <f>=HYPERLINK("https://rossileiloes.com.br/lote/detalhe/213538", " Dobradiças Johnson Hardware sem parafuso. Aprox. 500 unid")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125,00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=HYPERLINK("https://rossileiloes.com.br/lote/detalhe/213553", "011")</f>
      </c>
      <c r="B16" s="4" t="s">
        <f>=HYPERLINK("https://rossileiloes.com.br/lote/detalhe/213553", " Parafuso Tobutsu / N09-4145-05 – Aprox. 2.000 mil unidades de parafuso")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100,00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=HYPERLINK("https://rossileiloes.com.br/lote/detalhe/213546", "015")</f>
      </c>
      <c r="B17" s="4" t="s">
        <f>=HYPERLINK("https://rossileiloes.com.br/lote/detalhe/213546", " Controle Toshiba cod SE-027 – Aprox. 30 unid")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100,00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=HYPERLINK("https://rossileiloes.com.br/lote/detalhe/213542", "020")</f>
      </c>
      <c r="B18" s="4" t="s">
        <f>=HYPERLINK("https://rossileiloes.com.br/lote/detalhe/213542", " Válvula de gaveta PN40 /05C25 -02 unid")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325,00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=HYPERLINK("https://rossileiloes.com.br/lote/detalhe/213557", "029")</f>
      </c>
      <c r="B19" s="4" t="s">
        <f>=HYPERLINK("https://rossileiloes.com.br/lote/detalhe/213557", " 6 Pares de seta TVS N9321820 – 6 pares")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50,00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=HYPERLINK("https://rossileiloes.com.br/lote/detalhe/213552", "030")</f>
      </c>
      <c r="B20" s="4" t="s">
        <f>=HYPERLINK("https://rossileiloes.com.br/lote/detalhe/213552", " HP Hewlett packard Desigenjet 700 – 01 unid")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150,00</t>
        </is>
      </c>
      <c r="F20" s="4" t="inlineStr">
        <is>
          <t>100.00</t>
        </is>
      </c>
    </row>
    <row collapsed="false" customFormat="false" customHeight="false" hidden="false" ht="12.1" outlineLevel="0" r="21">
      <c r="A21" s="5" t="s">
        <f>=HYPERLINK("https://rossileiloes.com.br/lote/detalhe/213544", "032")</f>
      </c>
      <c r="B21" s="4" t="s">
        <f>=HYPERLINK("https://rossileiloes.com.br/lote/detalhe/213544", " Leitor Optico DV38-02-3 - 10 unid")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125,00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=HYPERLINK("https://rossileiloes.com.br/lote/detalhe/213547", "033")</f>
      </c>
      <c r="B22" s="4" t="s">
        <f>=HYPERLINK("https://rossileiloes.com.br/lote/detalhe/213547", " Leitor Optico DV38-02-3 - 10 unid")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125,00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=HYPERLINK("https://rossileiloes.com.br/lote/detalhe/213561", "038")</f>
      </c>
      <c r="B23" s="4" t="s">
        <f>=HYPERLINK("https://rossileiloes.com.br/lote/detalhe/213561", " Sobrelaminado de transferência térmica – aprox 20 rolos  no estado 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100,00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=HYPERLINK("https://rossileiloes.com.br/lote/detalhe/213559", "040")</f>
      </c>
      <c r="B24" s="4" t="s">
        <f>=HYPERLINK("https://rossileiloes.com.br/lote/detalhe/213559", " Compressores Embraco   no estado – 3 unid 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300,00</t>
        </is>
      </c>
      <c r="F24" s="4" t="inlineStr">
        <is>
          <t>100.00</t>
        </is>
      </c>
    </row>
    <row collapsed="false" customFormat="false" customHeight="false" hidden="false" ht="12.1" outlineLevel="0" r="25">
      <c r="A25" s="5" t="s">
        <f>=HYPERLINK("https://rossileiloes.com.br/lote/detalhe/213567", "041")</f>
      </c>
      <c r="B25" s="4" t="s">
        <f>=HYPERLINK("https://rossileiloes.com.br/lote/detalhe/213567", " Calhas com e sem lâmpadas no estado  – 7 unid 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50,00</t>
        </is>
      </c>
      <c r="F25" s="4" t="inlineStr">
        <is>
          <t>50.00</t>
        </is>
      </c>
    </row>
    <row collapsed="false" customFormat="false" customHeight="false" hidden="false" ht="12.1" outlineLevel="0" r="26">
      <c r="A26" s="5" t="s">
        <f>=HYPERLINK("https://rossileiloes.com.br/lote/detalhe/213560", "044")</f>
      </c>
      <c r="B26" s="4" t="s">
        <f>=HYPERLINK("https://rossileiloes.com.br/lote/detalhe/213560", " Motores Leroy Somer  - 02 unid no estado 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150,00</t>
        </is>
      </c>
      <c r="F26" s="4" t="inlineStr">
        <is>
          <t>100.00</t>
        </is>
      </c>
    </row>
    <row collapsed="false" customFormat="false" customHeight="false" hidden="false" ht="12.1" outlineLevel="0" r="27">
      <c r="A27" s="5" t="s">
        <f>=HYPERLINK("https://rossileiloes.com.br/lote/detalhe/213563", "045")</f>
      </c>
      <c r="B27" s="4" t="s">
        <f>=HYPERLINK("https://rossileiloes.com.br/lote/detalhe/213563", " Paralama club car/ carrinho de golfe  - Aprox. 15 unid.")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175,00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=HYPERLINK("https://rossileiloes.com.br/lote/detalhe/213576", "048")</f>
      </c>
      <c r="B28" s="4" t="s">
        <f>=HYPERLINK("https://rossileiloes.com.br/lote/detalhe/213576", " Motor CE 220/380V  -01 unid. Motor Elektrin SH71/2A  - 01 unid 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325,00</t>
        </is>
      </c>
      <c r="F28" s="4" t="inlineStr">
        <is>
          <t>100.00</t>
        </is>
      </c>
    </row>
    <row collapsed="false" customFormat="false" customHeight="false" hidden="false" ht="12.1" outlineLevel="0" r="29">
      <c r="A29" s="5" t="s">
        <f>=HYPERLINK("https://rossileiloes.com.br/lote/detalhe/213583", "049")</f>
      </c>
      <c r="B29" s="4" t="s">
        <f>=HYPERLINK("https://rossileiloes.com.br/lote/detalhe/213583", " Juntas  - Aprox. 1.200 unid 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175,00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=HYPERLINK("https://rossileiloes.com.br/lote/detalhe/213568", "059")</f>
      </c>
      <c r="B30" s="4" t="s">
        <f>=HYPERLINK("https://rossileiloes.com.br/lote/detalhe/213568", " Aparentemente cabeçote com engrenagem – aprox 6 unid. Conforme lote exposto.")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325,00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=HYPERLINK("https://rossileiloes.com.br/lote/detalhe/213597", "060")</f>
      </c>
      <c r="B31" s="4" t="s">
        <f>=HYPERLINK("https://rossileiloes.com.br/lote/detalhe/213597", " Tampa externa veiculo GM  - 6 unid")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100,00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=HYPERLINK("https://rossileiloes.com.br/lote/detalhe/213570", "061")</f>
      </c>
      <c r="B32" s="4" t="s">
        <f>=HYPERLINK("https://rossileiloes.com.br/lote/detalhe/213570", " Peças automotivas contendo alavanca de marcha – 2 unid e 8 peças sobressalentes  - total 10 peças")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325,00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=HYPERLINK("https://rossileiloes.com.br/lote/detalhe/213577", "062")</f>
      </c>
      <c r="B33" s="4" t="s">
        <f>=HYPERLINK("https://rossileiloes.com.br/lote/detalhe/213577", " Thordon modelo F361050181 – SXL  BRG  - aprox  4 peças")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175,00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=HYPERLINK("https://rossileiloes.com.br/lote/detalhe/213580", "063")</f>
      </c>
      <c r="B34" s="4" t="s">
        <f>=HYPERLINK("https://rossileiloes.com.br/lote/detalhe/213580", " Caximbo para vela diversos – aprox 300 peças")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400,00</t>
        </is>
      </c>
      <c r="F34" s="4" t="inlineStr">
        <is>
          <t>100.00</t>
        </is>
      </c>
    </row>
    <row collapsed="false" customFormat="false" customHeight="false" hidden="false" ht="12.1" outlineLevel="0" r="35">
      <c r="A35" s="5" t="s">
        <f>=HYPERLINK("https://rossileiloes.com.br/lote/detalhe/213584", "066")</f>
      </c>
      <c r="B35" s="4" t="s">
        <f>=HYPERLINK("https://rossileiloes.com.br/lote/detalhe/213584", " Acabamento de bolsas / sapatos / cintos e outros  - aprox 1.000 peças")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100,00</t>
        </is>
      </c>
      <c r="F35" s="4" t="inlineStr">
        <is>
          <t>50.00</t>
        </is>
      </c>
    </row>
    <row collapsed="false" customFormat="false" customHeight="false" hidden="false" ht="12.1" outlineLevel="0" r="36">
      <c r="A36" s="5" t="s">
        <f>=HYPERLINK("https://rossileiloes.com.br/lote/detalhe/213578", "068")</f>
      </c>
      <c r="B36" s="4" t="s">
        <f>=HYPERLINK("https://rossileiloes.com.br/lote/detalhe/213578", " Placas para DVD – 40 unid aprox 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100,00</t>
        </is>
      </c>
      <c r="F36" s="4" t="inlineStr">
        <is>
          <t>50.00</t>
        </is>
      </c>
    </row>
    <row collapsed="false" customFormat="false" customHeight="false" hidden="false" ht="12.1" outlineLevel="0" r="37">
      <c r="A37" s="5" t="s">
        <f>=HYPERLINK("https://rossileiloes.com.br/lote/detalhe/213566", "069")</f>
      </c>
      <c r="B37" s="4" t="s">
        <f>=HYPERLINK("https://rossileiloes.com.br/lote/detalhe/213566", " Tampa com placa eletrônica Van derlande  mod 0938009  - Aprox. 20 unid  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100,00</t>
        </is>
      </c>
      <c r="F37" s="4" t="inlineStr">
        <is>
          <t>50.00</t>
        </is>
      </c>
    </row>
    <row collapsed="false" customFormat="false" customHeight="false" hidden="false" ht="12.1" outlineLevel="0" r="38">
      <c r="A38" s="5" t="s">
        <f>=HYPERLINK("https://rossileiloes.com.br/lote/detalhe/213587", "072")</f>
      </c>
      <c r="B38" s="4" t="s">
        <f>=HYPERLINK("https://rossileiloes.com.br/lote/detalhe/213587", " Cabos usado em celular modelo GPG M2510 – 40 unid 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50,00</t>
        </is>
      </c>
      <c r="F38" s="4" t="inlineStr">
        <is>
          <t>50.00</t>
        </is>
      </c>
    </row>
    <row collapsed="false" customFormat="false" customHeight="false" hidden="false" ht="12.1" outlineLevel="0" r="39">
      <c r="A39" s="5" t="s">
        <f>=HYPERLINK("https://rossileiloes.com.br/lote/detalhe/213574", "073")</f>
      </c>
      <c r="B39" s="4" t="s">
        <f>=HYPERLINK("https://rossileiloes.com.br/lote/detalhe/213574", " Botão  - aprox  90 unid 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150,00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=HYPERLINK("https://rossileiloes.com.br/lote/detalhe/213588", "074")</f>
      </c>
      <c r="B40" s="4" t="s">
        <f>=HYPERLINK("https://rossileiloes.com.br/lote/detalhe/213588", " Peças aparentemente usada em corpo de válvula de cabeçote -  aprox 30 unid. Conforme lote exposto.")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250,00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=HYPERLINK("https://rossileiloes.com.br/lote/detalhe/213575", "076")</f>
      </c>
      <c r="B41" s="4" t="s">
        <f>=HYPERLINK("https://rossileiloes.com.br/lote/detalhe/213575", " Chave de seta moto antiga  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100,00</t>
        </is>
      </c>
      <c r="F41" s="4" t="inlineStr">
        <is>
          <t>50.00</t>
        </is>
      </c>
    </row>
    <row collapsed="false" customFormat="false" customHeight="false" hidden="false" ht="12.1" outlineLevel="0" r="42">
      <c r="A42" s="5" t="s">
        <f>=HYPERLINK("https://rossileiloes.com.br/lote/detalhe/213581", "078")</f>
      </c>
      <c r="B42" s="4" t="s">
        <f>=HYPERLINK("https://rossileiloes.com.br/lote/detalhe/213581", " Caixa de exaustor Camfil n° B625550-033  obs: sem motor   - 01 unid 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100,00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=HYPERLINK("https://rossileiloes.com.br/lote/detalhe/213572", "079")</f>
      </c>
      <c r="B43" s="4" t="s">
        <f>=HYPERLINK("https://rossileiloes.com.br/lote/detalhe/213572", " Molas – aprox.  4 mil unid 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125,00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=HYPERLINK("https://rossileiloes.com.br/lote/detalhe/213573", "080")</f>
      </c>
      <c r="B44" s="4" t="s">
        <f>=HYPERLINK("https://rossileiloes.com.br/lote/detalhe/213573", " Miolo de moto antiga – 10 unid 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100,00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=HYPERLINK("https://rossileiloes.com.br/lote/detalhe/213596", "081")</f>
      </c>
      <c r="B45" s="4" t="s">
        <f>=HYPERLINK("https://rossileiloes.com.br/lote/detalhe/213596", " Fontes diversas – aprox 40 unid 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100,00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=HYPERLINK("https://rossileiloes.com.br/lote/detalhe/213598", "082")</f>
      </c>
      <c r="B46" s="4" t="s">
        <f>=HYPERLINK("https://rossileiloes.com.br/lote/detalhe/213598", " Peças para carrinho de golfe modelo AM1188, Am807, P550012, L26150S. Aprox  15 peças 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300,00</t>
        </is>
      </c>
      <c r="F46" s="4" t="inlineStr">
        <is>
          <t>100.00</t>
        </is>
      </c>
    </row>
    <row collapsed="false" customFormat="false" customHeight="false" hidden="false" ht="12.1" outlineLevel="0" r="47">
      <c r="A47" s="5" t="s">
        <f>=HYPERLINK("https://rossileiloes.com.br/lote/detalhe/213589", "089")</f>
      </c>
      <c r="B47" s="4" t="s">
        <f>=HYPERLINK("https://rossileiloes.com.br/lote/detalhe/213589", " Daihatsu – aprox 20 unid 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375,00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=HYPERLINK("https://rossileiloes.com.br/lote/detalhe/213595", "090")</f>
      </c>
      <c r="B48" s="4" t="s">
        <f>=HYPERLINK("https://rossileiloes.com.br/lote/detalhe/213595", " Polia do virabrequim volvo FH – modelo 20799474 – 3 unid. Sem uso.")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300,00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=HYPERLINK("https://rossileiloes.com.br/lote/detalhe/213592", "091")</f>
      </c>
      <c r="B49" s="4" t="s">
        <f>=HYPERLINK("https://rossileiloes.com.br/lote/detalhe/213592", " Escapamento de moto – 01 unid 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100,00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=HYPERLINK("https://rossileiloes.com.br/lote/detalhe/213571", "093")</f>
      </c>
      <c r="B50" s="4" t="s">
        <f>=HYPERLINK("https://rossileiloes.com.br/lote/detalhe/213571", " Escapamentos – 02 unid. Ponteiras – 02 unid 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300,00</t>
        </is>
      </c>
      <c r="F50" s="4" t="inlineStr">
        <is>
          <t>100.00</t>
        </is>
      </c>
    </row>
    <row collapsed="false" customFormat="false" customHeight="false" hidden="false" ht="12.1" outlineLevel="0" r="51">
      <c r="A51" s="5" t="s">
        <f>=HYPERLINK("https://rossileiloes.com.br/lote/detalhe/213591", "096")</f>
      </c>
      <c r="B51" s="4" t="s">
        <f>=HYPERLINK("https://rossileiloes.com.br/lote/detalhe/213591", " Óculos preto colorido marca Bear Stuff  - Aprox. 250 unid 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125,00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=HYPERLINK("https://rossileiloes.com.br/lote/detalhe/213599", "097")</f>
      </c>
      <c r="B52" s="4" t="s">
        <f>=HYPERLINK("https://rossileiloes.com.br/lote/detalhe/213599", " Basitek  cod 157257-1  - 8 peças sem uso")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400,00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=HYPERLINK("https://rossileiloes.com.br/lote/detalhe/213604", "098")</f>
      </c>
      <c r="B53" s="4" t="s">
        <f>=HYPERLINK("https://rossileiloes.com.br/lote/detalhe/213604", " Coletor de admissão Apache  - Aprox. 50 unid 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125,00</t>
        </is>
      </c>
      <c r="F53" s="4" t="inlineStr">
        <is>
          <t>100.00</t>
        </is>
      </c>
    </row>
    <row collapsed="false" customFormat="false" customHeight="false" hidden="false" ht="12.1" outlineLevel="0" r="54">
      <c r="A54" s="5" t="s">
        <f>=HYPERLINK("https://rossileiloes.com.br/lote/detalhe/213600", "103")</f>
      </c>
      <c r="B54" s="4" t="s">
        <f>=HYPERLINK("https://rossileiloes.com.br/lote/detalhe/213600", " Painel GM – 6 unid 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375,00</t>
        </is>
      </c>
      <c r="F54" s="4" t="inlineStr">
        <is>
          <t>100.00</t>
        </is>
      </c>
    </row>
    <row collapsed="false" customFormat="false" customHeight="false" hidden="false" ht="12.1" outlineLevel="0" r="55">
      <c r="A55" s="5" t="s">
        <f>=HYPERLINK("https://rossileiloes.com.br/lote/detalhe/213605", "104")</f>
      </c>
      <c r="B55" s="4" t="s">
        <f>=HYPERLINK("https://rossileiloes.com.br/lote/detalhe/213605", " Livro Textbook of Pediatric Infectious Diseases  - kit volume 1 e 2 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150,00</t>
        </is>
      </c>
      <c r="F55" s="4" t="inlineStr">
        <is>
          <t>100.00</t>
        </is>
      </c>
    </row>
    <row collapsed="false" customFormat="false" customHeight="false" hidden="false" ht="12.1" outlineLevel="0" r="56">
      <c r="A56" s="5" t="s">
        <f>=HYPERLINK("https://rossileiloes.com.br/lote/detalhe/213601", "105")</f>
      </c>
      <c r="B56" s="4" t="s">
        <f>=HYPERLINK("https://rossileiloes.com.br/lote/detalhe/213601", " Livro Textbook of Pediatric Infectious Diseases  - kit volume 1 e 2 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150,00</t>
        </is>
      </c>
      <c r="F56" s="4" t="inlineStr">
        <is>
          <t>100.00</t>
        </is>
      </c>
    </row>
    <row collapsed="false" customFormat="false" customHeight="false" hidden="false" ht="12.1" outlineLevel="0" r="57">
      <c r="A57" s="5" t="s">
        <f>=HYPERLINK("https://rossileiloes.com.br/lote/detalhe/213606", "106")</f>
      </c>
      <c r="B57" s="4" t="s">
        <f>=HYPERLINK("https://rossileiloes.com.br/lote/detalhe/213606", " Livro Textbook of Pediatric Infectious Diseases  - kit volume 1 e 2 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150,00</t>
        </is>
      </c>
      <c r="F57" s="4" t="inlineStr">
        <is>
          <t>100.00</t>
        </is>
      </c>
    </row>
    <row collapsed="false" customFormat="false" customHeight="false" hidden="false" ht="12.1" outlineLevel="0" r="58">
      <c r="A58" s="5" t="s">
        <f>=HYPERLINK("https://rossileiloes.com.br/lote/detalhe/213607", "107")</f>
      </c>
      <c r="B58" s="4" t="s">
        <f>=HYPERLINK("https://rossileiloes.com.br/lote/detalhe/213607", " Livros Nanocosmetics And Nanomedicines -  5 unid 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250,00</t>
        </is>
      </c>
      <c r="F58" s="4" t="inlineStr">
        <is>
          <t>100.00</t>
        </is>
      </c>
    </row>
    <row collapsed="false" customFormat="false" customHeight="false" hidden="false" ht="12.1" outlineLevel="0" r="59">
      <c r="A59" s="5" t="s">
        <f>=HYPERLINK("https://rossileiloes.com.br/lote/detalhe/213608", "108")</f>
      </c>
      <c r="B59" s="4" t="s">
        <f>=HYPERLINK("https://rossileiloes.com.br/lote/detalhe/213608", " Lost Constellations  - 5 unid 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100,00</t>
        </is>
      </c>
      <c r="F59" s="4" t="inlineStr">
        <is>
          <t>50.00</t>
        </is>
      </c>
    </row>
    <row collapsed="false" customFormat="false" customHeight="false" hidden="false" ht="12.1" outlineLevel="0" r="60">
      <c r="A60" s="5" t="s">
        <f>=HYPERLINK("https://rossileiloes.com.br/lote/detalhe/213609", "109")</f>
      </c>
      <c r="B60" s="4" t="s">
        <f>=HYPERLINK("https://rossileiloes.com.br/lote/detalhe/213609", " Peças para bombas gouds – aprox 15 unid 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500,00</t>
        </is>
      </c>
      <c r="F60" s="4" t="inlineStr">
        <is>
          <t>100.00</t>
        </is>
      </c>
    </row>
    <row collapsed="false" customFormat="false" customHeight="false" hidden="false" ht="12.1" outlineLevel="0" r="61">
      <c r="A61" s="5" t="s">
        <f>=HYPERLINK("https://rossileiloes.com.br/lote/detalhe/213610", "110")</f>
      </c>
      <c r="B61" s="4" t="s">
        <f>=HYPERLINK("https://rossileiloes.com.br/lote/detalhe/213610", " Livros Nanocosmetics And Nanomedicines -  5 unid 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250,00</t>
        </is>
      </c>
      <c r="F61" s="4" t="inlineStr">
        <is>
          <t>100.00</t>
        </is>
      </c>
    </row>
    <row collapsed="false" customFormat="false" customHeight="false" hidden="false" ht="12.1" outlineLevel="0" r="62">
      <c r="A62" s="5" t="s">
        <f>=HYPERLINK("https://rossileiloes.com.br/lote/detalhe/213611", "111")</f>
      </c>
      <c r="B62" s="4" t="s">
        <f>=HYPERLINK("https://rossileiloes.com.br/lote/detalhe/213611", " Lost Constellations  - 5 unid 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100,00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=HYPERLINK("https://rossileiloes.com.br/lote/detalhe/213613", "114")</f>
      </c>
      <c r="B63" s="4" t="s">
        <f>=HYPERLINK("https://rossileiloes.com.br/lote/detalhe/213613", " Clip de metal para pias – Aprox. 500 unid 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100,00</t>
        </is>
      </c>
      <c r="F63" s="4" t="inlineStr">
        <is>
          <t>50.00</t>
        </is>
      </c>
    </row>
    <row collapsed="false" customFormat="false" customHeight="false" hidden="false" ht="12.1" outlineLevel="0" r="64">
      <c r="A64" s="5" t="s">
        <f>=HYPERLINK("https://rossileiloes.com.br/lote/detalhe/213612", "116")</f>
      </c>
      <c r="B64" s="4" t="s">
        <f>=HYPERLINK("https://rossileiloes.com.br/lote/detalhe/213612", " Clip de metal para pias – Aprox. 500 unid 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100,00</t>
        </is>
      </c>
      <c r="F64" s="4" t="inlineStr">
        <is>
          <t>50.00</t>
        </is>
      </c>
    </row>
    <row collapsed="false" customFormat="false" customHeight="false" hidden="false" ht="12.1" outlineLevel="0" r="65">
      <c r="A65" s="5" t="s">
        <f>=HYPERLINK("https://rossileiloes.com.br/lote/detalhe/213616", "117")</f>
      </c>
      <c r="B65" s="4" t="s">
        <f>=HYPERLINK("https://rossileiloes.com.br/lote/detalhe/213616", " Anel Kapco Nas1812-5ª – Aprox. 50 unid 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100,00</t>
        </is>
      </c>
      <c r="F65" s="4" t="inlineStr">
        <is>
          <t>50.00</t>
        </is>
      </c>
    </row>
    <row collapsed="false" customFormat="false" customHeight="false" hidden="false" ht="12.1" outlineLevel="0" r="66">
      <c r="A66" s="5" t="s">
        <f>=HYPERLINK("https://rossileiloes.com.br/lote/detalhe/213615", "119")</f>
      </c>
      <c r="B66" s="4" t="s">
        <f>=HYPERLINK("https://rossileiloes.com.br/lote/detalhe/213615", " Válvula reguladora Airtac  no estado - 01 unid 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100,00</t>
        </is>
      </c>
      <c r="F66" s="4" t="inlineStr">
        <is>
          <t>50.00</t>
        </is>
      </c>
    </row>
    <row collapsed="false" customFormat="false" customHeight="false" hidden="false" ht="12.1" outlineLevel="0" r="67">
      <c r="A67" s="5" t="s">
        <f>=HYPERLINK("https://rossileiloes.com.br/lote/detalhe/213619", "120")</f>
      </c>
      <c r="B67" s="4" t="s">
        <f>=HYPERLINK("https://rossileiloes.com.br/lote/detalhe/213619", " Lote de peças KD Ingenieurtechnik – aprox 1.000 unid 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750,00</t>
        </is>
      </c>
      <c r="F67" s="4" t="inlineStr">
        <is>
          <t>100.00</t>
        </is>
      </c>
    </row>
    <row collapsed="false" customFormat="false" customHeight="false" hidden="false" ht="12.1" outlineLevel="0" r="68">
      <c r="A68" s="5" t="s">
        <f>=HYPERLINK("https://rossileiloes.com.br/lote/detalhe/213622", "123")</f>
      </c>
      <c r="B68" s="4" t="s">
        <f>=HYPERLINK("https://rossileiloes.com.br/lote/detalhe/213622", " CARTUCHO MIMAKI E EPSON – APROX 19 UNID NO ESTADO")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250,00</t>
        </is>
      </c>
      <c r="F68" s="4" t="inlineStr">
        <is>
          <t>100.00</t>
        </is>
      </c>
    </row>
    <row collapsed="false" customFormat="false" customHeight="false" hidden="false" ht="12.1" outlineLevel="0" r="69">
      <c r="A69" s="5" t="s">
        <f>=HYPERLINK("https://rossileiloes.com.br/lote/detalhe/213623", "126")</f>
      </c>
      <c r="B69" s="4" t="s">
        <f>=HYPERLINK("https://rossileiloes.com.br/lote/detalhe/213623", " PLACAS FAX OPTION TYPE 5001 RICOH SEM USO – 02 UNID")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250,00</t>
        </is>
      </c>
      <c r="F69" s="4" t="inlineStr">
        <is>
          <t>100.00</t>
        </is>
      </c>
    </row>
    <row collapsed="false" customFormat="false" customHeight="false" hidden="false" ht="12.1" outlineLevel="0" r="70">
      <c r="A70" s="5" t="s">
        <f>=HYPERLINK("https://rossileiloes.com.br/lote/detalhe/213624", "129")</f>
      </c>
      <c r="B70" s="4" t="s">
        <f>=HYPERLINK("https://rossileiloes.com.br/lote/detalhe/213624", " ANTENA SENAOSN-8908 NO ESTADO – 03 UNID")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125,00</t>
        </is>
      </c>
      <c r="F70" s="4" t="inlineStr">
        <is>
          <t>100.00</t>
        </is>
      </c>
    </row>
    <row collapsed="false" customFormat="false" customHeight="false" hidden="false" ht="12.1" outlineLevel="0" r="71">
      <c r="A71" s="5" t="s">
        <f>=HYPERLINK("https://rossileiloes.com.br/lote/detalhe/213628", "130")</f>
      </c>
      <c r="B71" s="4" t="s">
        <f>=HYPERLINK("https://rossileiloes.com.br/lote/detalhe/213628", " SEQUENCIADOR DE CAMERA – 2 UNID E 3 MODEM NO ESTADO – TOTAL 5 PEÇAS")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100,00</t>
        </is>
      </c>
      <c r="F71" s="4" t="inlineStr">
        <is>
          <t>50.00</t>
        </is>
      </c>
    </row>
    <row collapsed="false" customFormat="false" customHeight="false" hidden="false" ht="12.1" outlineLevel="0" r="72">
      <c r="A72" s="5" t="s">
        <f>=HYPERLINK("https://rossileiloes.com.br/lote/detalhe/213627", "131")</f>
      </c>
      <c r="B72" s="4" t="s">
        <f>=HYPERLINK("https://rossileiloes.com.br/lote/detalhe/213627", " PEÇAS DE TUBULAÇÃO JACOB NOVAS – 21 UNID APROX")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1.250,00</t>
        </is>
      </c>
      <c r="F72" s="4" t="inlineStr">
        <is>
          <t>100.00</t>
        </is>
      </c>
    </row>
    <row collapsed="false" customFormat="false" customHeight="false" hidden="false" ht="12.1" outlineLevel="0" r="73">
      <c r="A73" s="5" t="s">
        <f>=HYPERLINK("https://rossileiloes.com.br/lote/detalhe/213625", "135")</f>
      </c>
      <c r="B73" s="4" t="s">
        <f>=HYPERLINK("https://rossileiloes.com.br/lote/detalhe/213625", " PEÇAS PARA EQUIP AGRICOLA SEM USO – 02 UNID")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375,00</t>
        </is>
      </c>
      <c r="F73" s="4" t="inlineStr">
        <is>
          <t>100.00</t>
        </is>
      </c>
    </row>
    <row collapsed="false" customFormat="false" customHeight="false" hidden="false" ht="12.1" outlineLevel="0" r="74">
      <c r="A74" s="5" t="s">
        <f>=HYPERLINK("https://rossileiloes.com.br/lote/detalhe/213636", "138")</f>
      </c>
      <c r="B74" s="4" t="s">
        <f>=HYPERLINK("https://rossileiloes.com.br/lote/detalhe/213636", " Fontes no estado – 10 unid")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225,00</t>
        </is>
      </c>
      <c r="F74" s="4" t="inlineStr">
        <is>
          <t>100.00</t>
        </is>
      </c>
    </row>
    <row collapsed="false" customFormat="false" customHeight="false" hidden="false" ht="12.1" outlineLevel="0" r="75">
      <c r="A75" s="5" t="s">
        <f>=HYPERLINK("https://rossileiloes.com.br/lote/detalhe/213638", "140")</f>
      </c>
      <c r="B75" s="4" t="s">
        <f>=HYPERLINK("https://rossileiloes.com.br/lote/detalhe/213638", " Controlador – 4 unid no estado")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300,00</t>
        </is>
      </c>
      <c r="F75" s="4" t="inlineStr">
        <is>
          <t>100.00</t>
        </is>
      </c>
    </row>
    <row collapsed="false" customFormat="false" customHeight="false" hidden="false" ht="12.1" outlineLevel="0" r="76">
      <c r="A76" s="5" t="s">
        <f>=HYPERLINK("https://rossileiloes.com.br/lote/detalhe/213648", "141")</f>
      </c>
      <c r="B76" s="4" t="s">
        <f>=HYPERLINK("https://rossileiloes.com.br/lote/detalhe/213648", " Bloco hidraulico – Aprox. 100 unid")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250,00</t>
        </is>
      </c>
      <c r="F76" s="4" t="inlineStr">
        <is>
          <t>100.00</t>
        </is>
      </c>
    </row>
    <row collapsed="false" customFormat="false" customHeight="false" hidden="false" ht="12.1" outlineLevel="0" r="77">
      <c r="A77" s="5" t="s">
        <f>=HYPERLINK("https://rossileiloes.com.br/lote/detalhe/213655", "145")</f>
      </c>
      <c r="B77" s="4" t="s">
        <f>=HYPERLINK("https://rossileiloes.com.br/lote/detalhe/213655", " Molas de veiculos – 4 unid")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175,00</t>
        </is>
      </c>
      <c r="F77" s="4" t="inlineStr">
        <is>
          <t>100.00</t>
        </is>
      </c>
    </row>
    <row collapsed="false" customFormat="false" customHeight="false" hidden="false" ht="12.1" outlineLevel="0" r="78">
      <c r="A78" s="5" t="s">
        <f>=HYPERLINK("https://rossileiloes.com.br/lote/detalhe/213637", "146")</f>
      </c>
      <c r="B78" s="4" t="s">
        <f>=HYPERLINK("https://rossileiloes.com.br/lote/detalhe/213637", " Carenagem de moto diversas – 50 aprox")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200,00</t>
        </is>
      </c>
      <c r="F78" s="4" t="inlineStr">
        <is>
          <t>100.00</t>
        </is>
      </c>
    </row>
    <row collapsed="false" customFormat="false" customHeight="false" hidden="false" ht="12.1" outlineLevel="0" r="79">
      <c r="A79" s="5" t="s">
        <f>=HYPERLINK("https://rossileiloes.com.br/lote/detalhe/213661", "147")</f>
      </c>
      <c r="B79" s="4" t="s">
        <f>=HYPERLINK("https://rossileiloes.com.br/lote/detalhe/213661", " Kiwitalk – 38 unid")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200,00</t>
        </is>
      </c>
      <c r="F79" s="4" t="inlineStr">
        <is>
          <t>100.00</t>
        </is>
      </c>
    </row>
    <row collapsed="false" customFormat="false" customHeight="false" hidden="false" ht="12.1" outlineLevel="0" r="80">
      <c r="A80" s="5" t="s">
        <f>=HYPERLINK("https://rossileiloes.com.br/lote/detalhe/213650", "154")</f>
      </c>
      <c r="B80" s="4" t="s">
        <f>=HYPERLINK("https://rossileiloes.com.br/lote/detalhe/213650", " Linha – aproximadamente 50 rolos")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125,00</t>
        </is>
      </c>
      <c r="F80" s="4" t="inlineStr">
        <is>
          <t>100.00</t>
        </is>
      </c>
    </row>
    <row collapsed="false" customFormat="false" customHeight="false" hidden="false" ht="12.1" outlineLevel="0" r="81">
      <c r="A81" s="5" t="s">
        <f>=HYPERLINK("https://rossileiloes.com.br/lote/detalhe/213659", "155")</f>
      </c>
      <c r="B81" s="4" t="s">
        <f>=HYPERLINK("https://rossileiloes.com.br/lote/detalhe/213659", " Linha – aproximadamente 50 rolos")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125,00</t>
        </is>
      </c>
      <c r="F81" s="4" t="inlineStr">
        <is>
          <t>100.00</t>
        </is>
      </c>
    </row>
    <row collapsed="false" customFormat="false" customHeight="false" hidden="false" ht="12.1" outlineLevel="0" r="82">
      <c r="A82" s="5" t="s">
        <f>=HYPERLINK("https://rossileiloes.com.br/lote/detalhe/213631", "164")</f>
      </c>
      <c r="B82" s="4" t="s">
        <f>=HYPERLINK("https://rossileiloes.com.br/lote/detalhe/213631", " Peças no estado aparentemente agricola – 4 unid")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250,00</t>
        </is>
      </c>
      <c r="F82" s="4" t="inlineStr">
        <is>
          <t>100.00</t>
        </is>
      </c>
    </row>
    <row collapsed="false" customFormat="false" customHeight="false" hidden="false" ht="12.1" outlineLevel="0" r="83">
      <c r="A83" s="5" t="s">
        <f>=HYPERLINK("https://rossileiloes.com.br/lote/detalhe/213652", "165")</f>
      </c>
      <c r="B83" s="4" t="s">
        <f>=HYPERLINK("https://rossileiloes.com.br/lote/detalhe/213652", " Peças diversas. Conforme lote exposto – 22 unid")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325,00</t>
        </is>
      </c>
      <c r="F83" s="4" t="inlineStr">
        <is>
          <t>100.00</t>
        </is>
      </c>
    </row>
    <row collapsed="false" customFormat="false" customHeight="false" hidden="false" ht="12.1" outlineLevel="0" r="84">
      <c r="A84" s="5" t="s">
        <f>=HYPERLINK("https://rossileiloes.com.br/lote/detalhe/213641", "166")</f>
      </c>
      <c r="B84" s="4" t="s">
        <f>=HYPERLINK("https://rossileiloes.com.br/lote/detalhe/213641", " Adaptador de antena – 1100 unid")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200,00</t>
        </is>
      </c>
      <c r="F84" s="4" t="inlineStr">
        <is>
          <t>100.00</t>
        </is>
      </c>
    </row>
    <row collapsed="false" customFormat="false" customHeight="false" hidden="false" ht="12.1" outlineLevel="0" r="85">
      <c r="A85" s="5" t="s">
        <f>=HYPERLINK("https://rossileiloes.com.br/lote/detalhe/213634", "169")</f>
      </c>
      <c r="B85" s="4" t="s">
        <f>=HYPERLINK("https://rossileiloes.com.br/lote/detalhe/213634", " Anel de metal – 500 unid aprox")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100,00</t>
        </is>
      </c>
      <c r="F85" s="4" t="inlineStr">
        <is>
          <t>100.00</t>
        </is>
      </c>
    </row>
    <row collapsed="false" customFormat="false" customHeight="false" hidden="false" ht="12.1" outlineLevel="0" r="86">
      <c r="A86" s="5" t="s">
        <f>=HYPERLINK("https://rossileiloes.com.br/lote/detalhe/213640", "172")</f>
      </c>
      <c r="B86" s="4" t="s">
        <f>=HYPERLINK("https://rossileiloes.com.br/lote/detalhe/213640", " Placas lisas– 475 unid aprox. Cabos para celular – Aprox. 37 unid. Placas ( aparentemente memoria) sem componente – 280 unid aprox.")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150,00</t>
        </is>
      </c>
      <c r="F86" s="4" t="inlineStr">
        <is>
          <t>100.00</t>
        </is>
      </c>
    </row>
    <row collapsed="false" customFormat="false" customHeight="false" hidden="false" ht="12.1" outlineLevel="0" r="87">
      <c r="A87" s="5" t="s">
        <f>=HYPERLINK("https://rossileiloes.com.br/lote/detalhe/213662", "175")</f>
      </c>
      <c r="B87" s="4" t="s">
        <f>=HYPERLINK("https://rossileiloes.com.br/lote/detalhe/213662", " Amano TF5030 Ribbon similar – Aprox. 25 unid")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100,00</t>
        </is>
      </c>
      <c r="F87" s="4" t="inlineStr">
        <is>
          <t>100.00</t>
        </is>
      </c>
    </row>
    <row collapsed="false" customFormat="false" customHeight="false" hidden="false" ht="12.1" outlineLevel="0" r="88">
      <c r="A88" s="5" t="s">
        <f>=HYPERLINK("https://rossileiloes.com.br/lote/detalhe/213632", "176")</f>
      </c>
      <c r="B88" s="4" t="s">
        <f>=HYPERLINK("https://rossileiloes.com.br/lote/detalhe/213632", "  Frymaster original. 8260993SP – aprox. 50 pares")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250,00</t>
        </is>
      </c>
      <c r="F88" s="4" t="inlineStr">
        <is>
          <t>100.00</t>
        </is>
      </c>
    </row>
    <row collapsed="false" customFormat="false" customHeight="false" hidden="false" ht="12.1" outlineLevel="0" r="89">
      <c r="A89" s="5" t="s">
        <f>=HYPERLINK("https://rossileiloes.com.br/lote/detalhe/213642", "177")</f>
      </c>
      <c r="B89" s="4" t="s">
        <f>=HYPERLINK("https://rossileiloes.com.br/lote/detalhe/213642", " Peças de moto diversas. Conforme lote exposto – aprox. 60 unid")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375,00</t>
        </is>
      </c>
      <c r="F89" s="4" t="inlineStr">
        <is>
          <t>100.00</t>
        </is>
      </c>
    </row>
    <row collapsed="false" customFormat="false" customHeight="false" hidden="false" ht="12.1" outlineLevel="0" r="90">
      <c r="A90" s="5" t="s">
        <f>=HYPERLINK("https://rossileiloes.com.br/lote/detalhe/213646", "179")</f>
      </c>
      <c r="B90" s="4" t="s">
        <f>=HYPERLINK("https://rossileiloes.com.br/lote/detalhe/213646", " Cascos virabrequim PS26H-Z 0.5 – 6 pares")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300,00</t>
        </is>
      </c>
      <c r="F90" s="4" t="inlineStr">
        <is>
          <t>100.00</t>
        </is>
      </c>
    </row>
    <row collapsed="false" customFormat="false" customHeight="false" hidden="false" ht="12.1" outlineLevel="0" r="91">
      <c r="A91" s="5" t="s">
        <f>=HYPERLINK("https://rossileiloes.com.br/lote/detalhe/213644", "183")</f>
      </c>
      <c r="B91" s="4" t="s">
        <f>=HYPERLINK("https://rossileiloes.com.br/lote/detalhe/213644", " Cascos virabrequim PS26H-Z 0.5 – 9 pares")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375,00</t>
        </is>
      </c>
      <c r="F91" s="4" t="inlineStr">
        <is>
          <t>100.00</t>
        </is>
      </c>
    </row>
    <row collapsed="false" customFormat="false" customHeight="false" hidden="false" ht="12.1" outlineLevel="0" r="92">
      <c r="A92" s="5" t="s">
        <f>=HYPERLINK("https://rossileiloes.com.br/lote/detalhe/213651", "185")</f>
      </c>
      <c r="B92" s="4" t="s">
        <f>=HYPERLINK("https://rossileiloes.com.br/lote/detalhe/213651", " Porca – 15 mil unid")</f>
      </c>
      <c r="C92" s="4" t="inlineStr">
        <is>
          <t>Vendido</t>
        </is>
      </c>
      <c r="D92" s="4" t="inlineStr">
        <is>
          <t>1</t>
        </is>
      </c>
      <c r="E92" s="5" t="inlineStr">
        <is>
          <t>101,00</t>
        </is>
      </c>
      <c r="F92" s="4" t="inlineStr">
        <is>
          <t>100.00</t>
        </is>
      </c>
    </row>
    <row collapsed="false" customFormat="false" customHeight="false" hidden="false" ht="12.1" outlineLevel="0" r="93">
      <c r="A93" s="5" t="s">
        <f>=HYPERLINK("https://rossileiloes.com.br/lote/detalhe/213633", "189")</f>
      </c>
      <c r="B93" s="4" t="s">
        <f>=HYPERLINK("https://rossileiloes.com.br/lote/detalhe/213633", " Chicotes diversos – 65 unid aprox")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200,00</t>
        </is>
      </c>
      <c r="F93" s="4" t="inlineStr">
        <is>
          <t>100.00</t>
        </is>
      </c>
    </row>
    <row collapsed="false" customFormat="false" customHeight="false" hidden="false" ht="12.1" outlineLevel="0" r="94">
      <c r="A94" s="5" t="s">
        <f>=HYPERLINK("https://rossileiloes.com.br/lote/detalhe/213643", "190")</f>
      </c>
      <c r="B94" s="4" t="s">
        <f>=HYPERLINK("https://rossileiloes.com.br/lote/detalhe/213643", " Kliklok – pecas modelos variados - 30 unid aprox")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200,00</t>
        </is>
      </c>
      <c r="F94" s="4" t="inlineStr">
        <is>
          <t>100.00</t>
        </is>
      </c>
    </row>
    <row collapsed="false" customFormat="false" customHeight="false" hidden="false" ht="12.1" outlineLevel="0" r="95">
      <c r="A95" s="5" t="s">
        <f>=HYPERLINK("https://rossileiloes.com.br/lote/detalhe/213645", "196")</f>
      </c>
      <c r="B95" s="4" t="s">
        <f>=HYPERLINK("https://rossileiloes.com.br/lote/detalhe/213645", " Óculos Bear Stuff – 150 unid aprox")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100,00</t>
        </is>
      </c>
      <c r="F95" s="4" t="inlineStr">
        <is>
          <t>100.00</t>
        </is>
      </c>
    </row>
    <row collapsed="false" customFormat="false" customHeight="false" hidden="false" ht="12.1" outlineLevel="0" r="96">
      <c r="A96" s="5" t="s">
        <f>=HYPERLINK("https://rossileiloes.com.br/lote/detalhe/213647", "197")</f>
      </c>
      <c r="B96" s="4" t="s">
        <f>=HYPERLINK("https://rossileiloes.com.br/lote/detalhe/213647", " Óculos Bear Stuff – 150 unid aprox")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100,00</t>
        </is>
      </c>
      <c r="F96" s="4" t="inlineStr">
        <is>
          <t>100.00</t>
        </is>
      </c>
    </row>
    <row collapsed="false" customFormat="false" customHeight="false" hidden="false" ht="12.1" outlineLevel="0" r="97">
      <c r="A97" s="5" t="s">
        <f>=HYPERLINK("https://rossileiloes.com.br/lote/detalhe/213656", "198")</f>
      </c>
      <c r="B97" s="4" t="s">
        <f>=HYPERLINK("https://rossileiloes.com.br/lote/detalhe/213656", " Óculos Bear Stuff – 150 unid aprox")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100,00</t>
        </is>
      </c>
      <c r="F97" s="4" t="inlineStr">
        <is>
          <t>100.00</t>
        </is>
      </c>
    </row>
    <row collapsed="false" customFormat="false" customHeight="false" hidden="false" ht="12.1" outlineLevel="0" r="98">
      <c r="A98" s="5" t="s">
        <f>=HYPERLINK("https://rossileiloes.com.br/lote/detalhe/213685", "201")</f>
      </c>
      <c r="B98" s="4" t="s">
        <f>=HYPERLINK("https://rossileiloes.com.br/lote/detalhe/213685", " Aprox. 5 mil peças plasticas branca ( conforme imagens)")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100,00</t>
        </is>
      </c>
      <c r="F98" s="4" t="inlineStr">
        <is>
          <t>50.00</t>
        </is>
      </c>
    </row>
    <row collapsed="false" customFormat="false" customHeight="false" hidden="false" ht="12.1" outlineLevel="0" r="99">
      <c r="A99" s="5" t="s">
        <f>=HYPERLINK("https://rossileiloes.com.br/lote/detalhe/213668", "203")</f>
      </c>
      <c r="B99" s="4" t="s">
        <f>=HYPERLINK("https://rossileiloes.com.br/lote/detalhe/213668", " Produtos da Shurflo")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250,00</t>
        </is>
      </c>
      <c r="F99" s="4" t="inlineStr">
        <is>
          <t>150.00</t>
        </is>
      </c>
    </row>
    <row collapsed="false" customFormat="false" customHeight="false" hidden="false" ht="12.1" outlineLevel="0" r="100">
      <c r="A100" s="5" t="s">
        <f>=HYPERLINK("https://rossileiloes.com.br/lote/detalhe/213666", "204")</f>
      </c>
      <c r="B100" s="4" t="s">
        <f>=HYPERLINK("https://rossileiloes.com.br/lote/detalhe/213666", " UNBEKANNTESWERK 16 peças aprox 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500,00</t>
        </is>
      </c>
      <c r="F100" s="4" t="inlineStr">
        <is>
          <t>250.00</t>
        </is>
      </c>
    </row>
    <row collapsed="false" customFormat="false" customHeight="false" hidden="false" ht="12.1" outlineLevel="0" r="101">
      <c r="A101" s="5" t="s">
        <f>=HYPERLINK("https://rossileiloes.com.br/lote/detalhe/213699", "208")</f>
      </c>
      <c r="B101" s="4" t="s">
        <f>=HYPERLINK("https://rossileiloes.com.br/lote/detalhe/213699", " 2 unid Page Modulo de comunicação MX4")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100,00</t>
        </is>
      </c>
      <c r="F101" s="4" t="inlineStr">
        <is>
          <t>50.00</t>
        </is>
      </c>
    </row>
    <row collapsed="false" customFormat="false" customHeight="false" hidden="false" ht="12.1" outlineLevel="0" r="102">
      <c r="A102" s="5" t="s">
        <f>=HYPERLINK("https://rossileiloes.com.br/lote/detalhe/213664", "209")</f>
      </c>
      <c r="B102" s="4" t="s">
        <f>=HYPERLINK("https://rossileiloes.com.br/lote/detalhe/213664", " Frymaster peças conforme lote exposto")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450,00</t>
        </is>
      </c>
      <c r="F102" s="4" t="inlineStr">
        <is>
          <t>450.00</t>
        </is>
      </c>
    </row>
    <row collapsed="false" customFormat="false" customHeight="false" hidden="false" ht="12.1" outlineLevel="0" r="103">
      <c r="A103" s="5" t="s">
        <f>=HYPERLINK("https://rossileiloes.com.br/lote/detalhe/213687", "210")</f>
      </c>
      <c r="B103" s="4" t="s">
        <f>=HYPERLINK("https://rossileiloes.com.br/lote/detalhe/213687", " Placas Kill coding 3 unid")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150,00</t>
        </is>
      </c>
      <c r="F103" s="4" t="inlineStr">
        <is>
          <t>50.00</t>
        </is>
      </c>
    </row>
    <row collapsed="false" customFormat="false" customHeight="false" hidden="false" ht="12.1" outlineLevel="0" r="104">
      <c r="A104" s="5" t="s">
        <f>=HYPERLINK("https://rossileiloes.com.br/lote/detalhe/213697", "212")</f>
      </c>
      <c r="B104" s="4" t="s">
        <f>=HYPERLINK("https://rossileiloes.com.br/lote/detalhe/213697", " F.G TV zoom leans 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275,00</t>
        </is>
      </c>
      <c r="F104" s="4" t="inlineStr">
        <is>
          <t>50.00</t>
        </is>
      </c>
    </row>
    <row collapsed="false" customFormat="false" customHeight="false" hidden="false" ht="12.1" outlineLevel="0" r="105">
      <c r="A105" s="5" t="s">
        <f>=HYPERLINK("https://rossileiloes.com.br/lote/detalhe/213676", "213")</f>
      </c>
      <c r="B105" s="4" t="s">
        <f>=HYPERLINK("https://rossileiloes.com.br/lote/detalhe/213676", " Composto 3 unid aparelhos eletronicos")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100,00</t>
        </is>
      </c>
      <c r="F105" s="4" t="inlineStr">
        <is>
          <t>50.00</t>
        </is>
      </c>
    </row>
    <row collapsed="false" customFormat="false" customHeight="false" hidden="false" ht="12.1" outlineLevel="0" r="106">
      <c r="A106" s="5" t="s">
        <f>=HYPERLINK("https://rossileiloes.com.br/lote/detalhe/213670", "217")</f>
      </c>
      <c r="B106" s="4" t="s">
        <f>=HYPERLINK("https://rossileiloes.com.br/lote/detalhe/213670", " 2 discos Bosch WF11")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125,00</t>
        </is>
      </c>
      <c r="F106" s="4" t="inlineStr">
        <is>
          <t>50.00</t>
        </is>
      </c>
    </row>
    <row collapsed="false" customFormat="false" customHeight="false" hidden="false" ht="12.1" outlineLevel="0" r="107">
      <c r="A107" s="5" t="s">
        <f>=HYPERLINK("https://rossileiloes.com.br/lote/detalhe/213709", "219")</f>
      </c>
      <c r="B107" s="4" t="s">
        <f>=HYPERLINK("https://rossileiloes.com.br/lote/detalhe/213709", " peças moto novas / discos/ juntas/cadeado pantografico")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150,00</t>
        </is>
      </c>
      <c r="F107" s="4" t="inlineStr">
        <is>
          <t>50.00</t>
        </is>
      </c>
    </row>
    <row collapsed="false" customFormat="false" customHeight="false" hidden="false" ht="12.1" outlineLevel="0" r="108">
      <c r="A108" s="5" t="s">
        <f>=HYPERLINK("https://rossileiloes.com.br/lote/detalhe/213703", "220")</f>
      </c>
      <c r="B108" s="4" t="s">
        <f>=HYPERLINK("https://rossileiloes.com.br/lote/detalhe/213703", " 1 Alarme TV RR e 1 motor")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100,00</t>
        </is>
      </c>
      <c r="F108" s="4" t="inlineStr">
        <is>
          <t>50.00</t>
        </is>
      </c>
    </row>
    <row collapsed="false" customFormat="false" customHeight="false" hidden="false" ht="12.1" outlineLevel="0" r="109">
      <c r="A109" s="5" t="s">
        <f>=HYPERLINK("https://rossileiloes.com.br/lote/detalhe/213701", "225")</f>
      </c>
      <c r="B109" s="4" t="s">
        <f>=HYPERLINK("https://rossileiloes.com.br/lote/detalhe/213701", " Capas maçaneta automotiva aprox 100 unid 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250,00</t>
        </is>
      </c>
      <c r="F109" s="4" t="inlineStr">
        <is>
          <t>50.00</t>
        </is>
      </c>
    </row>
    <row collapsed="false" customFormat="false" customHeight="false" hidden="false" ht="12.1" outlineLevel="0" r="110">
      <c r="A110" s="5" t="s">
        <f>=HYPERLINK("https://rossileiloes.com.br/lote/detalhe/213680", "226")</f>
      </c>
      <c r="B110" s="4" t="s">
        <f>=HYPERLINK("https://rossileiloes.com.br/lote/detalhe/213680", " Capas maçaneta automotiva aprox 70 unid   peças para Helicoptero")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225,00</t>
        </is>
      </c>
      <c r="F110" s="4" t="inlineStr">
        <is>
          <t>50.00</t>
        </is>
      </c>
    </row>
    <row collapsed="false" customFormat="false" customHeight="false" hidden="false" ht="12.1" outlineLevel="0" r="111">
      <c r="A111" s="5" t="s">
        <f>=HYPERLINK("https://rossileiloes.com.br/lote/detalhe/213721", "227")</f>
      </c>
      <c r="B111" s="4" t="s">
        <f>=HYPERLINK("https://rossileiloes.com.br/lote/detalhe/213721", " Peças diversas roteador/ adaptadores 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150,00</t>
        </is>
      </c>
      <c r="F111" s="4" t="inlineStr">
        <is>
          <t>50.00</t>
        </is>
      </c>
    </row>
    <row collapsed="false" customFormat="false" customHeight="false" hidden="false" ht="12.1" outlineLevel="0" r="112">
      <c r="A112" s="5" t="s">
        <f>=HYPERLINK("https://rossileiloes.com.br/lote/detalhe/213675", "228")</f>
      </c>
      <c r="B112" s="4" t="s">
        <f>=HYPERLINK("https://rossileiloes.com.br/lote/detalhe/213675", " Aprox. 1000 unid peças eletronicas ")</f>
      </c>
      <c r="C112" s="4" t="inlineStr">
        <is>
          <t>Vendido</t>
        </is>
      </c>
      <c r="D112" s="4" t="inlineStr">
        <is>
          <t>1</t>
        </is>
      </c>
      <c r="E112" s="5" t="inlineStr">
        <is>
          <t>125,00</t>
        </is>
      </c>
      <c r="F112" s="4" t="inlineStr">
        <is>
          <t>50.00</t>
        </is>
      </c>
    </row>
    <row collapsed="false" customFormat="false" customHeight="false" hidden="false" ht="12.1" outlineLevel="0" r="113">
      <c r="A113" s="5" t="s">
        <f>=HYPERLINK("https://rossileiloes.com.br/lote/detalhe/213683", "230")</f>
      </c>
      <c r="B113" s="4" t="s">
        <f>=HYPERLINK("https://rossileiloes.com.br/lote/detalhe/213683", " Peças automotivas diversas conforme imagens")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350,00</t>
        </is>
      </c>
      <c r="F113" s="4" t="inlineStr">
        <is>
          <t>50.00</t>
        </is>
      </c>
    </row>
    <row collapsed="false" customFormat="false" customHeight="false" hidden="false" ht="12.1" outlineLevel="0" r="114">
      <c r="A114" s="5" t="s">
        <f>=HYPERLINK("https://rossileiloes.com.br/lote/detalhe/213669", "234")</f>
      </c>
      <c r="B114" s="4" t="s">
        <f>=HYPERLINK("https://rossileiloes.com.br/lote/detalhe/213669", " 2 unid Vision Power 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225,00</t>
        </is>
      </c>
      <c r="F114" s="4" t="inlineStr">
        <is>
          <t>50.00</t>
        </is>
      </c>
    </row>
    <row collapsed="false" customFormat="false" customHeight="false" hidden="false" ht="12.1" outlineLevel="0" r="115">
      <c r="A115" s="5" t="s">
        <f>=HYPERLINK("https://rossileiloes.com.br/lote/detalhe/213694", "236")</f>
      </c>
      <c r="B115" s="4" t="s">
        <f>=HYPERLINK("https://rossileiloes.com.br/lote/detalhe/213694", " Caixa direção Koyo 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450,00</t>
        </is>
      </c>
      <c r="F115" s="4" t="inlineStr">
        <is>
          <t>100.00</t>
        </is>
      </c>
    </row>
    <row collapsed="false" customFormat="false" customHeight="false" hidden="false" ht="12.1" outlineLevel="0" r="116">
      <c r="A116" s="5" t="s">
        <f>=HYPERLINK("https://rossileiloes.com.br/lote/detalhe/213671", "238")</f>
      </c>
      <c r="B116" s="4" t="s">
        <f>=HYPERLINK("https://rossileiloes.com.br/lote/detalhe/213671", " Aprox 120 peças diversos")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100,00</t>
        </is>
      </c>
      <c r="F116" s="4" t="inlineStr">
        <is>
          <t>50.00</t>
        </is>
      </c>
    </row>
    <row collapsed="false" customFormat="false" customHeight="false" hidden="false" ht="12.1" outlineLevel="0" r="117">
      <c r="A117" s="5" t="s">
        <f>=HYPERLINK("https://rossileiloes.com.br/lote/detalhe/213679", "242")</f>
      </c>
      <c r="B117" s="4" t="s">
        <f>=HYPERLINK("https://rossileiloes.com.br/lote/detalhe/213679", " Lote composto por placas e HD")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190,00</t>
        </is>
      </c>
      <c r="F117" s="4" t="inlineStr">
        <is>
          <t>50.00</t>
        </is>
      </c>
    </row>
    <row collapsed="false" customFormat="false" customHeight="false" hidden="false" ht="12.1" outlineLevel="0" r="118">
      <c r="A118" s="5" t="s">
        <f>=HYPERLINK("https://rossileiloes.com.br/lote/detalhe/213691", "249")</f>
      </c>
      <c r="B118" s="4" t="s">
        <f>=HYPERLINK("https://rossileiloes.com.br/lote/detalhe/213691", " Aprox. 250 peças plasticas")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100,00</t>
        </is>
      </c>
      <c r="F118" s="4" t="inlineStr">
        <is>
          <t>50.00</t>
        </is>
      </c>
    </row>
    <row collapsed="false" customFormat="false" customHeight="false" hidden="false" ht="12.1" outlineLevel="0" r="119">
      <c r="A119" s="5" t="s">
        <f>=HYPERLINK("https://rossileiloes.com.br/lote/detalhe/213717", "253")</f>
      </c>
      <c r="B119" s="4" t="s">
        <f>=HYPERLINK("https://rossileiloes.com.br/lote/detalhe/213717", " Lote de produtos usados para acampamento/ escalada 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100,00</t>
        </is>
      </c>
      <c r="F119" s="4" t="inlineStr">
        <is>
          <t>50.00</t>
        </is>
      </c>
    </row>
    <row collapsed="false" customFormat="false" customHeight="false" hidden="false" ht="12.1" outlineLevel="0" r="120">
      <c r="A120" s="5" t="s">
        <f>=HYPERLINK("https://rossileiloes.com.br/lote/detalhe/213714", "255")</f>
      </c>
      <c r="B120" s="4" t="s">
        <f>=HYPERLINK("https://rossileiloes.com.br/lote/detalhe/213714", " Lote de peças Boart Longyear / Tsubaki 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200,00</t>
        </is>
      </c>
      <c r="F120" s="4" t="inlineStr">
        <is>
          <t>50.00</t>
        </is>
      </c>
    </row>
    <row collapsed="false" customFormat="false" customHeight="false" hidden="false" ht="12.1" outlineLevel="0" r="121">
      <c r="A121" s="5" t="s">
        <f>=HYPERLINK("https://rossileiloes.com.br/lote/detalhe/213711", "256")</f>
      </c>
      <c r="B121" s="4" t="s">
        <f>=HYPERLINK("https://rossileiloes.com.br/lote/detalhe/213711", " Lote de peças para Maquinas Terex 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250,00</t>
        </is>
      </c>
      <c r="F121" s="4" t="inlineStr">
        <is>
          <t>50.00</t>
        </is>
      </c>
    </row>
    <row collapsed="false" customFormat="false" customHeight="false" hidden="false" ht="12.1" outlineLevel="0" r="122">
      <c r="A122" s="5" t="s">
        <f>=HYPERLINK("https://rossileiloes.com.br/lote/detalhe/213723", "258")</f>
      </c>
      <c r="B122" s="4" t="s">
        <f>=HYPERLINK("https://rossileiloes.com.br/lote/detalhe/213723", "Chicote automotivo GM Cruise")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100,00</t>
        </is>
      </c>
      <c r="F122" s="4" t="inlineStr">
        <is>
          <t>50.00</t>
        </is>
      </c>
    </row>
    <row collapsed="false" customFormat="false" customHeight="false" hidden="false" ht="12.1" outlineLevel="0" r="123">
      <c r="A123" s="5" t="s">
        <f>=HYPERLINK("https://rossileiloes.com.br/lote/detalhe/213716", "259")</f>
      </c>
      <c r="B123" s="4" t="s">
        <f>=HYPERLINK("https://rossileiloes.com.br/lote/detalhe/213716", " 1 unid IXIA modelo 2112")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1.000,00</t>
        </is>
      </c>
      <c r="F123" s="4" t="inlineStr">
        <is>
          <t>100.00</t>
        </is>
      </c>
    </row>
    <row collapsed="false" customFormat="false" customHeight="false" hidden="false" ht="12.1" outlineLevel="0" r="124">
      <c r="A124" s="5" t="s">
        <f>=HYPERLINK("https://rossileiloes.com.br/lote/detalhe/213719", "260")</f>
      </c>
      <c r="B124" s="4" t="s">
        <f>=HYPERLINK("https://rossileiloes.com.br/lote/detalhe/213719", " 1 unid IXIA modelo 2112")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1.000,00</t>
        </is>
      </c>
      <c r="F124" s="4" t="inlineStr">
        <is>
          <t>100.00</t>
        </is>
      </c>
    </row>
    <row collapsed="false" customFormat="false" customHeight="false" hidden="false" ht="12.1" outlineLevel="0" r="125">
      <c r="A125" s="5" t="s">
        <f>=HYPERLINK("https://rossileiloes.com.br/lote/detalhe/213722", "261")</f>
      </c>
      <c r="B125" s="4" t="s">
        <f>=HYPERLINK("https://rossileiloes.com.br/lote/detalhe/213722", " Lote de peças para maquina lavar louça ( qtdade e produto conforme imagens)")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250,00</t>
        </is>
      </c>
      <c r="F125" s="4" t="inlineStr">
        <is>
          <t>50.00</t>
        </is>
      </c>
    </row>
    <row collapsed="false" customFormat="false" customHeight="false" hidden="false" ht="12.1" outlineLevel="0" r="126">
      <c r="A126" s="5" t="s">
        <f>=HYPERLINK("https://rossileiloes.com.br/lote/detalhe/213673", "262")</f>
      </c>
      <c r="B126" s="4" t="s">
        <f>=HYPERLINK("https://rossileiloes.com.br/lote/detalhe/213673", " Aparelho Alcatel 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1.000,00</t>
        </is>
      </c>
      <c r="F126" s="4" t="inlineStr">
        <is>
          <t>200.00</t>
        </is>
      </c>
    </row>
    <row collapsed="false" customFormat="false" customHeight="false" hidden="false" ht="12.1" outlineLevel="0" r="127">
      <c r="A127" s="5" t="s">
        <f>=HYPERLINK("https://rossileiloes.com.br/lote/detalhe/213684", "264")</f>
      </c>
      <c r="B127" s="4" t="s">
        <f>=HYPERLINK("https://rossileiloes.com.br/lote/detalhe/213684", " Ratlapa 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375,00</t>
        </is>
      </c>
      <c r="F127" s="4" t="inlineStr">
        <is>
          <t>50.00</t>
        </is>
      </c>
    </row>
    <row collapsed="false" customFormat="false" customHeight="false" hidden="false" ht="12.1" outlineLevel="0" r="128">
      <c r="A128" s="5" t="s">
        <f>=HYPERLINK("https://rossileiloes.com.br/lote/detalhe/213692", "265")</f>
      </c>
      <c r="B128" s="4" t="s">
        <f>=HYPERLINK("https://rossileiloes.com.br/lote/detalhe/213692", " Amano pix / aparelho 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125,00</t>
        </is>
      </c>
      <c r="F128" s="4" t="inlineStr">
        <is>
          <t>50.00</t>
        </is>
      </c>
    </row>
    <row collapsed="false" customFormat="false" customHeight="false" hidden="false" ht="12.1" outlineLevel="0" r="129">
      <c r="A129" s="5" t="s">
        <f>=HYPERLINK("https://rossileiloes.com.br/lote/detalhe/213724", "269")</f>
      </c>
      <c r="B129" s="4" t="s">
        <f>=HYPERLINK("https://rossileiloes.com.br/lote/detalhe/213724", " Aprox 1000 unid anel para torneira e conexões")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250,00</t>
        </is>
      </c>
      <c r="F129" s="4" t="inlineStr">
        <is>
          <t>50.00</t>
        </is>
      </c>
    </row>
    <row collapsed="false" customFormat="false" customHeight="false" hidden="false" ht="12.1" outlineLevel="0" r="130">
      <c r="A130" s="5" t="s">
        <f>=HYPERLINK("https://rossileiloes.com.br/lote/detalhe/213720", "270")</f>
      </c>
      <c r="B130" s="4" t="s">
        <f>=HYPERLINK("https://rossileiloes.com.br/lote/detalhe/213720", " Peças de moto diversas conforme imagens")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125,00</t>
        </is>
      </c>
      <c r="F130" s="4" t="inlineStr">
        <is>
          <t>50.00</t>
        </is>
      </c>
    </row>
    <row collapsed="false" customFormat="false" customHeight="false" hidden="false" ht="12.1" outlineLevel="0" r="131">
      <c r="A131" s="5" t="s">
        <f>=HYPERLINK("https://rossileiloes.com.br/lote/detalhe/213718", "271")</f>
      </c>
      <c r="B131" s="4" t="s">
        <f>=HYPERLINK("https://rossileiloes.com.br/lote/detalhe/213718", " Abraçadeira maciça / 5 pares luvas grossas/ 20 peças de fixação 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175,00</t>
        </is>
      </c>
      <c r="F131" s="4" t="inlineStr">
        <is>
          <t>50.00</t>
        </is>
      </c>
    </row>
    <row collapsed="false" customFormat="false" customHeight="false" hidden="false" ht="12.1" outlineLevel="0" r="132">
      <c r="A132" s="5" t="s">
        <f>=HYPERLINK("https://rossileiloes.com.br/lote/detalhe/213707", "272")</f>
      </c>
      <c r="B132" s="4" t="s">
        <f>=HYPERLINK("https://rossileiloes.com.br/lote/detalhe/213707", " Peças de moto Ducati originais   transformador de corrente e outros 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175,00</t>
        </is>
      </c>
      <c r="F132" s="4" t="inlineStr">
        <is>
          <t>50.00</t>
        </is>
      </c>
    </row>
    <row collapsed="false" customFormat="false" customHeight="false" hidden="false" ht="12.1" outlineLevel="0" r="133">
      <c r="A133" s="5" t="s">
        <f>=HYPERLINK("https://rossileiloes.com.br/lote/detalhe/213715", "277")</f>
      </c>
      <c r="B133" s="4" t="s">
        <f>=HYPERLINK("https://rossileiloes.com.br/lote/detalhe/213715", " Placas diversas 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100,00</t>
        </is>
      </c>
      <c r="F133" s="4" t="inlineStr">
        <is>
          <t>50.00</t>
        </is>
      </c>
    </row>
    <row collapsed="false" customFormat="false" customHeight="false" hidden="false" ht="12.1" outlineLevel="0" r="134">
      <c r="A134" s="5" t="s">
        <f>=HYPERLINK("https://rossileiloes.com.br/lote/detalhe/213698", "279")</f>
      </c>
      <c r="B134" s="4" t="s">
        <f>=HYPERLINK("https://rossileiloes.com.br/lote/detalhe/213698", " Aprox 15 placas diversas 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125,00</t>
        </is>
      </c>
      <c r="F134" s="4" t="inlineStr">
        <is>
          <t>50.00</t>
        </is>
      </c>
    </row>
    <row collapsed="false" customFormat="false" customHeight="false" hidden="false" ht="12.1" outlineLevel="0" r="135">
      <c r="A135" s="5" t="s">
        <f>=HYPERLINK("https://rossileiloes.com.br/lote/detalhe/213678", "282")</f>
      </c>
      <c r="B135" s="4" t="s">
        <f>=HYPERLINK("https://rossileiloes.com.br/lote/detalhe/213678", " Lote de placas diversas")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150,00</t>
        </is>
      </c>
      <c r="F135" s="4" t="inlineStr">
        <is>
          <t>50.00</t>
        </is>
      </c>
    </row>
    <row collapsed="false" customFormat="false" customHeight="false" hidden="false" ht="12.1" outlineLevel="0" r="136">
      <c r="A136" s="5" t="s">
        <f>=HYPERLINK("https://rossileiloes.com.br/lote/detalhe/213700", "283")</f>
      </c>
      <c r="B136" s="4" t="s">
        <f>=HYPERLINK("https://rossileiloes.com.br/lote/detalhe/213700", " 3 unid de cilindro aparentemente graficos 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300,00</t>
        </is>
      </c>
      <c r="F136" s="4" t="inlineStr">
        <is>
          <t>100.00</t>
        </is>
      </c>
    </row>
    <row collapsed="false" customFormat="false" customHeight="false" hidden="false" ht="12.1" outlineLevel="0" r="137">
      <c r="A137" s="5" t="s">
        <f>=HYPERLINK("https://rossileiloes.com.br/lote/detalhe/213674", "284")</f>
      </c>
      <c r="B137" s="4" t="s">
        <f>=HYPERLINK("https://rossileiloes.com.br/lote/detalhe/213674", "  Aprox 70 peças de puxador GM novos")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175,00</t>
        </is>
      </c>
      <c r="F137" s="4" t="inlineStr">
        <is>
          <t>50.00</t>
        </is>
      </c>
    </row>
    <row collapsed="false" customFormat="false" customHeight="false" hidden="false" ht="12.1" outlineLevel="0" r="138">
      <c r="A138" s="5" t="s">
        <f>=HYPERLINK("https://rossileiloes.com.br/lote/detalhe/213695", "287")</f>
      </c>
      <c r="B138" s="4" t="s">
        <f>=HYPERLINK("https://rossileiloes.com.br/lote/detalhe/213695", " Peças de moto diversas 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200,00</t>
        </is>
      </c>
      <c r="F138" s="4" t="inlineStr">
        <is>
          <t>50.00</t>
        </is>
      </c>
    </row>
    <row collapsed="false" customFormat="false" customHeight="false" hidden="false" ht="12.1" outlineLevel="0" r="139">
      <c r="A139" s="5" t="s">
        <f>=HYPERLINK("https://rossileiloes.com.br/lote/detalhe/213734", "288")</f>
      </c>
      <c r="B139" s="4" t="s">
        <f>=HYPERLINK("https://rossileiloes.com.br/lote/detalhe/213734", " Peças diversas. Conforme lote exposto")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125,00</t>
        </is>
      </c>
      <c r="F139" s="4" t="inlineStr">
        <is>
          <t>50.00</t>
        </is>
      </c>
    </row>
    <row collapsed="false" customFormat="false" customHeight="false" hidden="false" ht="12.1" outlineLevel="0" r="140">
      <c r="A140" s="5" t="s">
        <f>=HYPERLINK("https://rossileiloes.com.br/lote/detalhe/213729", "290")</f>
      </c>
      <c r="B140" s="4" t="s">
        <f>=HYPERLINK("https://rossileiloes.com.br/lote/detalhe/213729", " Placas diversas")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300,00</t>
        </is>
      </c>
      <c r="F140" s="4" t="inlineStr">
        <is>
          <t>50.00</t>
        </is>
      </c>
    </row>
    <row collapsed="false" customFormat="false" customHeight="false" hidden="false" ht="12.1" outlineLevel="0" r="141">
      <c r="A141" s="5" t="s">
        <f>=HYPERLINK("https://rossileiloes.com.br/lote/detalhe/213735", "291")</f>
      </c>
      <c r="B141" s="4" t="s">
        <f>=HYPERLINK("https://rossileiloes.com.br/lote/detalhe/213735", " Caixa de banco 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500,00</t>
        </is>
      </c>
      <c r="F141" s="4" t="inlineStr">
        <is>
          <t>50.00</t>
        </is>
      </c>
    </row>
    <row collapsed="false" customFormat="false" customHeight="false" hidden="false" ht="12.1" outlineLevel="0" r="142">
      <c r="A142" s="5" t="s">
        <f>=HYPERLINK("https://rossileiloes.com.br/lote/detalhe/213725", "292")</f>
      </c>
      <c r="B142" s="4" t="s">
        <f>=HYPERLINK("https://rossileiloes.com.br/lote/detalhe/213725", " KopKit  - 5 kits  / Network - 01 unid /  e outras peças")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3.000,00</t>
        </is>
      </c>
      <c r="F142" s="4" t="inlineStr">
        <is>
          <t>200.00</t>
        </is>
      </c>
    </row>
    <row collapsed="false" customFormat="false" customHeight="false" hidden="false" ht="12.1" outlineLevel="0" r="143">
      <c r="A143" s="5" t="s">
        <f>=HYPERLINK("https://rossileiloes.com.br/lote/detalhe/213728", "294")</f>
      </c>
      <c r="B143" s="4" t="s">
        <f>=HYPERLINK("https://rossileiloes.com.br/lote/detalhe/213728", " Alojamento de bomba e campana de roda 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1.125,00</t>
        </is>
      </c>
      <c r="F143" s="4" t="inlineStr">
        <is>
          <t>100.00</t>
        </is>
      </c>
    </row>
    <row collapsed="false" customFormat="false" customHeight="false" hidden="false" ht="12.1" outlineLevel="0" r="144">
      <c r="A144" s="5" t="s">
        <f>=HYPERLINK("https://rossileiloes.com.br/lote/detalhe/213731", "295")</f>
      </c>
      <c r="B144" s="4" t="s">
        <f>=HYPERLINK("https://rossileiloes.com.br/lote/detalhe/213731", " Caixa de banco 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500,00</t>
        </is>
      </c>
      <c r="F144" s="4" t="inlineStr">
        <is>
          <t>50.00</t>
        </is>
      </c>
    </row>
    <row collapsed="false" customFormat="false" customHeight="false" hidden="false" ht="12.1" outlineLevel="0" r="145">
      <c r="A145" s="5" t="s">
        <f>=HYPERLINK("https://rossileiloes.com.br/lote/detalhe/213741", "296")</f>
      </c>
      <c r="B145" s="4" t="s">
        <f>=HYPERLINK("https://rossileiloes.com.br/lote/detalhe/213741", " Cilindro Hidraulico e outros")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300,00</t>
        </is>
      </c>
      <c r="F145" s="4" t="inlineStr">
        <is>
          <t>50.00</t>
        </is>
      </c>
    </row>
    <row collapsed="false" customFormat="false" customHeight="false" hidden="false" ht="12.1" outlineLevel="0" r="146">
      <c r="A146" s="5" t="s">
        <f>=HYPERLINK("https://rossileiloes.com.br/lote/detalhe/213736", "299")</f>
      </c>
      <c r="B146" s="4" t="s">
        <f>=HYPERLINK("https://rossileiloes.com.br/lote/detalhe/213736", " Placas Hd e outros")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375,00</t>
        </is>
      </c>
      <c r="F146" s="4" t="inlineStr">
        <is>
          <t>50.00</t>
        </is>
      </c>
    </row>
    <row collapsed="false" customFormat="false" customHeight="false" hidden="false" ht="12.1" outlineLevel="0" r="147">
      <c r="A147" s="5" t="s">
        <f>=HYPERLINK("https://rossileiloes.com.br/lote/detalhe/213739", "300")</f>
      </c>
      <c r="B147" s="4" t="s">
        <f>=HYPERLINK("https://rossileiloes.com.br/lote/detalhe/213739", " Modulador digital e placa 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750,00</t>
        </is>
      </c>
      <c r="F147" s="4" t="inlineStr">
        <is>
          <t>100.00</t>
        </is>
      </c>
    </row>
    <row collapsed="false" customFormat="false" customHeight="false" hidden="false" ht="12.1" outlineLevel="0" r="148">
      <c r="A148" s="5" t="s">
        <f>=HYPERLINK("https://rossileiloes.com.br/lote/detalhe/213730", "301")</f>
      </c>
      <c r="B148" s="4" t="s">
        <f>=HYPERLINK("https://rossileiloes.com.br/lote/detalhe/213730", " Placas /Riverbid 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250,00</t>
        </is>
      </c>
      <c r="F148" s="4" t="inlineStr">
        <is>
          <t>50.00</t>
        </is>
      </c>
    </row>
    <row collapsed="false" customFormat="false" customHeight="false" hidden="false" ht="12.1" outlineLevel="0" r="149">
      <c r="A149" s="5" t="s">
        <f>=HYPERLINK("https://rossileiloes.com.br/lote/detalhe/213737", "302")</f>
      </c>
      <c r="B149" s="4" t="s">
        <f>=HYPERLINK("https://rossileiloes.com.br/lote/detalhe/213737", "  1 unidade de controlador e 2 aparelhos wireless 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375,00</t>
        </is>
      </c>
      <c r="F149" s="4" t="inlineStr">
        <is>
          <t>50.00</t>
        </is>
      </c>
    </row>
    <row collapsed="false" customFormat="false" customHeight="false" hidden="false" ht="12.1" outlineLevel="0" r="150">
      <c r="A150" s="5" t="s">
        <f>=HYPERLINK("https://rossileiloes.com.br/lote/detalhe/213738", "304")</f>
      </c>
      <c r="B150" s="4" t="s">
        <f>=HYPERLINK("https://rossileiloes.com.br/lote/detalhe/213738", " Cilindro P064227.0 FE-UW D110CR")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375,00</t>
        </is>
      </c>
      <c r="F150" s="4" t="inlineStr">
        <is>
          <t>50.00</t>
        </is>
      </c>
    </row>
    <row collapsed="false" customFormat="false" customHeight="false" hidden="false" ht="12.1" outlineLevel="0" r="151">
      <c r="A151" s="5" t="s">
        <f>=HYPERLINK("https://rossileiloes.com.br/lote/detalhe/213740", "305")</f>
      </c>
      <c r="B151" s="4" t="s">
        <f>=HYPERLINK("https://rossileiloes.com.br/lote/detalhe/213740", " Peças diversas conforme imagens")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100,00</t>
        </is>
      </c>
      <c r="F151" s="4" t="inlineStr">
        <is>
          <t>50.00</t>
        </is>
      </c>
    </row>
    <row collapsed="false" customFormat="false" customHeight="false" hidden="false" ht="12.1" outlineLevel="0" r="152">
      <c r="A152" s="5" t="s">
        <f>=HYPERLINK("https://rossileiloes.com.br/lote/detalhe/213732", "306")</f>
      </c>
      <c r="B152" s="4" t="s">
        <f>=HYPERLINK("https://rossileiloes.com.br/lote/detalhe/213732", " Lona de freio / potenciometro e produtos Putaway Label")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100,00</t>
        </is>
      </c>
      <c r="F152" s="4" t="inlineStr">
        <is>
          <t>50.00</t>
        </is>
      </c>
    </row>
    <row collapsed="false" customFormat="false" customHeight="false" hidden="false" ht="12.1" outlineLevel="0" r="153">
      <c r="A153" s="5" t="s">
        <f>=HYPERLINK("https://rossileiloes.com.br/lote/detalhe/213727", "307")</f>
      </c>
      <c r="B153" s="4" t="s">
        <f>=HYPERLINK("https://rossileiloes.com.br/lote/detalhe/213727", " Tomadas/ Interruptor / Espelho/ Conduletes tamanhos variados e outros mais 300 unid")</f>
      </c>
      <c r="C153" s="4" t="inlineStr">
        <is>
          <t>Vendido</t>
        </is>
      </c>
      <c r="D153" s="4" t="inlineStr">
        <is>
          <t>2</t>
        </is>
      </c>
      <c r="E153" s="5" t="inlineStr">
        <is>
          <t>500,00</t>
        </is>
      </c>
      <c r="F153" s="4" t="inlineStr">
        <is>
          <t>50.00</t>
        </is>
      </c>
    </row>
    <row collapsed="false" customFormat="false" customHeight="false" hidden="false" ht="12.1" outlineLevel="0" r="154">
      <c r="A154" s="5" t="s">
        <f>=HYPERLINK("https://rossileiloes.com.br/lote/detalhe/213745", "313")</f>
      </c>
      <c r="B154" s="4" t="s">
        <f>=HYPERLINK("https://rossileiloes.com.br/lote/detalhe/213745", " aprox 13 peças de tampa de cabeçote aparentemente para empilhadeira ")</f>
      </c>
      <c r="C154" s="4" t="inlineStr">
        <is>
          <t>Não vendido</t>
        </is>
      </c>
      <c r="D154" s="4" t="inlineStr">
        <is>
          <t>1</t>
        </is>
      </c>
      <c r="E154" s="5" t="inlineStr">
        <is>
          <t>200,00</t>
        </is>
      </c>
      <c r="F154" s="4" t="inlineStr">
        <is>
          <t>50.00</t>
        </is>
      </c>
    </row>
    <row collapsed="false" customFormat="false" customHeight="false" hidden="false" ht="12.1" outlineLevel="0" r="155">
      <c r="A155" s="5" t="s">
        <f>=HYPERLINK("https://rossileiloes.com.br/lote/detalhe/213753", "314")</f>
      </c>
      <c r="B155" s="4" t="s">
        <f>=HYPERLINK("https://rossileiloes.com.br/lote/detalhe/213753", " aprox 13 peças de tampa de cabeçote aparentemente para empilhadeira ")</f>
      </c>
      <c r="C155" s="4" t="inlineStr">
        <is>
          <t>Não vendido</t>
        </is>
      </c>
      <c r="D155" s="4" t="inlineStr">
        <is>
          <t>1</t>
        </is>
      </c>
      <c r="E155" s="5" t="inlineStr">
        <is>
          <t>200,00</t>
        </is>
      </c>
      <c r="F155" s="4" t="inlineStr">
        <is>
          <t>50.00</t>
        </is>
      </c>
    </row>
    <row collapsed="false" customFormat="false" customHeight="false" hidden="false" ht="12.1" outlineLevel="0" r="156">
      <c r="A156" s="5" t="s">
        <f>=HYPERLINK("https://rossileiloes.com.br/lote/detalhe/213746", "315")</f>
      </c>
      <c r="B156" s="4" t="s">
        <f>=HYPERLINK("https://rossileiloes.com.br/lote/detalhe/213746", " Peças para impressoras diversas")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150,00</t>
        </is>
      </c>
      <c r="F156" s="4" t="inlineStr">
        <is>
          <t>50.00</t>
        </is>
      </c>
    </row>
    <row collapsed="false" customFormat="false" customHeight="false" hidden="false" ht="12.1" outlineLevel="0" r="157">
      <c r="A157" s="5" t="s">
        <f>=HYPERLINK("https://rossileiloes.com.br/lote/detalhe/213751", "316")</f>
      </c>
      <c r="B157" s="4" t="s">
        <f>=HYPERLINK("https://rossileiloes.com.br/lote/detalhe/213751", " aprox 13 peças de tampa de cabeçote aparentemente para empilhadeira ")</f>
      </c>
      <c r="C157" s="4" t="inlineStr">
        <is>
          <t>Não vendido</t>
        </is>
      </c>
      <c r="D157" s="4" t="inlineStr">
        <is>
          <t>0</t>
        </is>
      </c>
      <c r="E157" s="5" t="inlineStr">
        <is>
          <t>200,00</t>
        </is>
      </c>
      <c r="F157" s="4" t="inlineStr">
        <is>
          <t>50.00</t>
        </is>
      </c>
    </row>
    <row collapsed="false" customFormat="false" customHeight="false" hidden="false" ht="12.1" outlineLevel="0" r="158">
      <c r="A158" s="5" t="s">
        <f>=HYPERLINK("https://rossileiloes.com.br/lote/detalhe/213749", "317")</f>
      </c>
      <c r="B158" s="4" t="s">
        <f>=HYPERLINK("https://rossileiloes.com.br/lote/detalhe/213749", " aprox 13 peças de tampa de cabeçote aparentemente para empilhadeira 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200,00</t>
        </is>
      </c>
      <c r="F158" s="4" t="inlineStr">
        <is>
          <t>50.00</t>
        </is>
      </c>
    </row>
    <row collapsed="false" customFormat="false" customHeight="false" hidden="false" ht="12.1" outlineLevel="0" r="159">
      <c r="A159" s="5" t="s">
        <f>=HYPERLINK("https://rossileiloes.com.br/lote/detalhe/213747", "318")</f>
      </c>
      <c r="B159" s="4" t="s">
        <f>=HYPERLINK("https://rossileiloes.com.br/lote/detalhe/213747", " aprox 200 peças de conexões ")</f>
      </c>
      <c r="C159" s="4" t="inlineStr">
        <is>
          <t>Vendido</t>
        </is>
      </c>
      <c r="D159" s="4" t="inlineStr">
        <is>
          <t>1</t>
        </is>
      </c>
      <c r="E159" s="5" t="inlineStr">
        <is>
          <t>200,00</t>
        </is>
      </c>
      <c r="F159" s="4" t="inlineStr">
        <is>
          <t>50.00</t>
        </is>
      </c>
    </row>
    <row collapsed="false" customFormat="false" customHeight="false" hidden="false" ht="12.1" outlineLevel="0" r="160">
      <c r="A160" s="5" t="s">
        <f>=HYPERLINK("https://rossileiloes.com.br/lote/detalhe/213752", "319")</f>
      </c>
      <c r="B160" s="4" t="s">
        <f>=HYPERLINK("https://rossileiloes.com.br/lote/detalhe/213752", " aprox 200 peças de conexões ")</f>
      </c>
      <c r="C160" s="4" t="inlineStr">
        <is>
          <t>Vendido</t>
        </is>
      </c>
      <c r="D160" s="4" t="inlineStr">
        <is>
          <t>1</t>
        </is>
      </c>
      <c r="E160" s="5" t="inlineStr">
        <is>
          <t>200,00</t>
        </is>
      </c>
      <c r="F160" s="4" t="inlineStr">
        <is>
          <t>50.00</t>
        </is>
      </c>
    </row>
    <row collapsed="false" customFormat="false" customHeight="false" hidden="false" ht="12.1" outlineLevel="0" r="161">
      <c r="A161" s="5" t="s">
        <f>=HYPERLINK("https://rossileiloes.com.br/lote/detalhe/213756", "320")</f>
      </c>
      <c r="B161" s="4" t="s">
        <f>=HYPERLINK("https://rossileiloes.com.br/lote/detalhe/213756", " aprox 200 peças de conexões ")</f>
      </c>
      <c r="C161" s="4" t="inlineStr">
        <is>
          <t>Vendido</t>
        </is>
      </c>
      <c r="D161" s="4" t="inlineStr">
        <is>
          <t>1</t>
        </is>
      </c>
      <c r="E161" s="5" t="inlineStr">
        <is>
          <t>200,00</t>
        </is>
      </c>
      <c r="F161" s="4" t="inlineStr">
        <is>
          <t>50.00</t>
        </is>
      </c>
    </row>
    <row collapsed="false" customFormat="false" customHeight="false" hidden="false" ht="12.1" outlineLevel="0" r="162">
      <c r="A162" s="5" t="s">
        <f>=HYPERLINK("https://rossileiloes.com.br/lote/detalhe/213748", "321")</f>
      </c>
      <c r="B162" s="4" t="s">
        <f>=HYPERLINK("https://rossileiloes.com.br/lote/detalhe/213748", " aprox 200 peças de conexões ")</f>
      </c>
      <c r="C162" s="4" t="inlineStr">
        <is>
          <t>Vendido</t>
        </is>
      </c>
      <c r="D162" s="4" t="inlineStr">
        <is>
          <t>1</t>
        </is>
      </c>
      <c r="E162" s="5" t="inlineStr">
        <is>
          <t>200,00</t>
        </is>
      </c>
      <c r="F162" s="4" t="inlineStr">
        <is>
          <t>50.00</t>
        </is>
      </c>
    </row>
    <row collapsed="false" customFormat="false" customHeight="false" hidden="false" ht="12.1" outlineLevel="0" r="163">
      <c r="A163" s="5" t="s">
        <f>=HYPERLINK("https://rossileiloes.com.br/lote/detalhe/213754", "322")</f>
      </c>
      <c r="B163" s="4" t="s">
        <f>=HYPERLINK("https://rossileiloes.com.br/lote/detalhe/213754", " Maquina / peças para maquina de refrigerante / filtro  1 unid (sem uso)")</f>
      </c>
      <c r="C163" s="4" t="inlineStr">
        <is>
          <t>Não vendido</t>
        </is>
      </c>
      <c r="D163" s="4" t="inlineStr">
        <is>
          <t>0</t>
        </is>
      </c>
      <c r="E163" s="5" t="inlineStr">
        <is>
          <t>200,00</t>
        </is>
      </c>
      <c r="F163" s="4" t="inlineStr">
        <is>
          <t>50.00</t>
        </is>
      </c>
    </row>
    <row collapsed="false" customFormat="false" customHeight="false" hidden="false" ht="12.1" outlineLevel="0" r="164">
      <c r="A164" s="5" t="s">
        <f>=HYPERLINK("https://rossileiloes.com.br/lote/detalhe/213755", "323")</f>
      </c>
      <c r="B164" s="4" t="s">
        <f>=HYPERLINK("https://rossileiloes.com.br/lote/detalhe/213755", " aprox 500 unid de dobradiças")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200,00</t>
        </is>
      </c>
      <c r="F164" s="4" t="inlineStr">
        <is>
          <t>50.00</t>
        </is>
      </c>
    </row>
    <row collapsed="false" customFormat="false" customHeight="false" hidden="false" ht="12.1" outlineLevel="0" r="165">
      <c r="A165" s="5" t="s">
        <f>=HYPERLINK("https://rossileiloes.com.br/lote/detalhe/213743", "324")</f>
      </c>
      <c r="B165" s="4" t="s">
        <f>=HYPERLINK("https://rossileiloes.com.br/lote/detalhe/213743", " aprox 500 unid de dobradiças")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200,00</t>
        </is>
      </c>
      <c r="F165" s="4" t="inlineStr">
        <is>
          <t>50.00</t>
        </is>
      </c>
    </row>
    <row collapsed="false" customFormat="false" customHeight="false" hidden="false" ht="12.1" outlineLevel="0" r="166">
      <c r="A166" s="5" t="s">
        <f>=HYPERLINK("https://rossileiloes.com.br/lote/detalhe/213750", "325")</f>
      </c>
      <c r="B166" s="4" t="s">
        <f>=HYPERLINK("https://rossileiloes.com.br/lote/detalhe/213750", " aprox 200 peças de conexões ")</f>
      </c>
      <c r="C166" s="4" t="inlineStr">
        <is>
          <t>Vendido</t>
        </is>
      </c>
      <c r="D166" s="4" t="inlineStr">
        <is>
          <t>1</t>
        </is>
      </c>
      <c r="E166" s="5" t="inlineStr">
        <is>
          <t>200,00</t>
        </is>
      </c>
      <c r="F166" s="4" t="inlineStr">
        <is>
          <t>50.00</t>
        </is>
      </c>
    </row>
    <row collapsed="false" customFormat="false" customHeight="false" hidden="false" ht="12.1" outlineLevel="0" r="167">
      <c r="A167" s="5" t="s">
        <f>=HYPERLINK("https://rossileiloes.com.br/lote/detalhe/213744", "326")</f>
      </c>
      <c r="B167" s="4" t="s">
        <f>=HYPERLINK("https://rossileiloes.com.br/lote/detalhe/213744", " aprox 200 peças de conexões ")</f>
      </c>
      <c r="C167" s="4" t="inlineStr">
        <is>
          <t>Vendido</t>
        </is>
      </c>
      <c r="D167" s="4" t="inlineStr">
        <is>
          <t>2</t>
        </is>
      </c>
      <c r="E167" s="5" t="inlineStr">
        <is>
          <t>400,00</t>
        </is>
      </c>
      <c r="F167" s="4" t="inlineStr">
        <is>
          <t>50.00</t>
        </is>
      </c>
    </row>
    <row collapsed="false" customFormat="false" customHeight="false" hidden="false" ht="12.1" outlineLevel="0" r="168">
      <c r="A168" s="5" t="s">
        <f>=HYPERLINK("https://rossileiloes.com.br/lote/detalhe/213759", "327")</f>
      </c>
      <c r="B168" s="4" t="s">
        <f>=HYPERLINK("https://rossileiloes.com.br/lote/detalhe/213759", " correias, juntas e outros. qtdade conforme imagens 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200,00</t>
        </is>
      </c>
      <c r="F168" s="4" t="inlineStr">
        <is>
          <t>50.00</t>
        </is>
      </c>
    </row>
    <row collapsed="false" customFormat="false" customHeight="false" hidden="false" ht="12.1" outlineLevel="0" r="169">
      <c r="A169" s="5" t="s">
        <f>=HYPERLINK("https://rossileiloes.com.br/lote/detalhe/213758", "328")</f>
      </c>
      <c r="B169" s="4" t="s">
        <f>=HYPERLINK("https://rossileiloes.com.br/lote/detalhe/213758", " placas diversas ")</f>
      </c>
      <c r="C169" s="4" t="inlineStr">
        <is>
          <t>Vendido</t>
        </is>
      </c>
      <c r="D169" s="4" t="inlineStr">
        <is>
          <t>2</t>
        </is>
      </c>
      <c r="E169" s="5" t="inlineStr">
        <is>
          <t>350,00</t>
        </is>
      </c>
      <c r="F169" s="4" t="inlineStr">
        <is>
          <t>50.00</t>
        </is>
      </c>
    </row>
    <row collapsed="false" customFormat="false" customHeight="false" hidden="false" ht="12.1" outlineLevel="0" r="170">
      <c r="A170" s="5" t="s">
        <f>=HYPERLINK("https://rossileiloes.com.br/lote/detalhe/213769", "329")</f>
      </c>
      <c r="B170" s="4" t="s">
        <f>=HYPERLINK("https://rossileiloes.com.br/lote/detalhe/213769", " placas/ correias dentadas e outros")</f>
      </c>
      <c r="C170" s="4" t="inlineStr">
        <is>
          <t>Não vendido</t>
        </is>
      </c>
      <c r="D170" s="4" t="inlineStr">
        <is>
          <t>0</t>
        </is>
      </c>
      <c r="E170" s="5" t="inlineStr">
        <is>
          <t>200,00</t>
        </is>
      </c>
      <c r="F170" s="4" t="inlineStr">
        <is>
          <t>50.00</t>
        </is>
      </c>
    </row>
    <row collapsed="false" customFormat="false" customHeight="false" hidden="false" ht="12.1" outlineLevel="0" r="171">
      <c r="A171" s="5" t="s">
        <f>=HYPERLINK("https://rossileiloes.com.br/lote/detalhe/213766", "330")</f>
      </c>
      <c r="B171" s="4" t="s">
        <f>=HYPERLINK("https://rossileiloes.com.br/lote/detalhe/213766", " conexões/ valvula/ botijão e outros")</f>
      </c>
      <c r="C171" s="4" t="inlineStr">
        <is>
          <t>Não vendido</t>
        </is>
      </c>
      <c r="D171" s="4" t="inlineStr">
        <is>
          <t>0</t>
        </is>
      </c>
      <c r="E171" s="5" t="inlineStr">
        <is>
          <t>200,00</t>
        </is>
      </c>
      <c r="F171" s="4" t="inlineStr">
        <is>
          <t>50.00</t>
        </is>
      </c>
    </row>
    <row collapsed="false" customFormat="false" customHeight="false" hidden="false" ht="12.1" outlineLevel="0" r="172">
      <c r="A172" s="5" t="s">
        <f>=HYPERLINK("https://rossileiloes.com.br/lote/detalhe/213760", "331")</f>
      </c>
      <c r="B172" s="4" t="s">
        <f>=HYPERLINK("https://rossileiloes.com.br/lote/detalhe/213760", " placas diversas ")</f>
      </c>
      <c r="C172" s="4" t="inlineStr">
        <is>
          <t>Não vendido</t>
        </is>
      </c>
      <c r="D172" s="4" t="inlineStr">
        <is>
          <t>0</t>
        </is>
      </c>
      <c r="E172" s="5" t="inlineStr">
        <is>
          <t>200,00</t>
        </is>
      </c>
      <c r="F172" s="4" t="inlineStr">
        <is>
          <t>50.00</t>
        </is>
      </c>
    </row>
    <row collapsed="false" customFormat="false" customHeight="false" hidden="false" ht="12.1" outlineLevel="0" r="173">
      <c r="A173" s="5" t="s">
        <f>=HYPERLINK("https://rossileiloes.com.br/lote/detalhe/213770", "332")</f>
      </c>
      <c r="B173" s="4" t="s">
        <f>=HYPERLINK("https://rossileiloes.com.br/lote/detalhe/213770", " produtos diversos/ placas e outros")</f>
      </c>
      <c r="C173" s="4" t="inlineStr">
        <is>
          <t>Não vendido</t>
        </is>
      </c>
      <c r="D173" s="4" t="inlineStr">
        <is>
          <t>0</t>
        </is>
      </c>
      <c r="E173" s="5" t="inlineStr">
        <is>
          <t>200,00</t>
        </is>
      </c>
      <c r="F173" s="4" t="inlineStr">
        <is>
          <t>50.00</t>
        </is>
      </c>
    </row>
    <row collapsed="false" customFormat="false" customHeight="false" hidden="false" ht="12.1" outlineLevel="0" r="174">
      <c r="A174" s="5" t="s">
        <f>=HYPERLINK("https://rossileiloes.com.br/lote/detalhe/213762", "333")</f>
      </c>
      <c r="B174" s="4" t="s">
        <f>=HYPERLINK("https://rossileiloes.com.br/lote/detalhe/213762", " placas diversas e uma churrasqueira ")</f>
      </c>
      <c r="C174" s="4" t="inlineStr">
        <is>
          <t>Vendido</t>
        </is>
      </c>
      <c r="D174" s="4" t="inlineStr">
        <is>
          <t>2</t>
        </is>
      </c>
      <c r="E174" s="5" t="inlineStr">
        <is>
          <t>350,00</t>
        </is>
      </c>
      <c r="F174" s="4" t="inlineStr">
        <is>
          <t>50.00</t>
        </is>
      </c>
    </row>
    <row collapsed="false" customFormat="false" customHeight="false" hidden="false" ht="12.1" outlineLevel="0" r="175">
      <c r="A175" s="5" t="s">
        <f>=HYPERLINK("https://rossileiloes.com.br/lote/detalhe/213761", "334")</f>
      </c>
      <c r="B175" s="4" t="s">
        <f>=HYPERLINK("https://rossileiloes.com.br/lote/detalhe/213761", " placas diversas / e bagageiro BMW para moto")</f>
      </c>
      <c r="C175" s="4" t="inlineStr">
        <is>
          <t>Não vendido</t>
        </is>
      </c>
      <c r="D175" s="4" t="inlineStr">
        <is>
          <t>0</t>
        </is>
      </c>
      <c r="E175" s="5" t="inlineStr">
        <is>
          <t>200,00</t>
        </is>
      </c>
      <c r="F175" s="4" t="inlineStr">
        <is>
          <t>50.00</t>
        </is>
      </c>
    </row>
    <row collapsed="false" customFormat="false" customHeight="false" hidden="false" ht="12.1" outlineLevel="0" r="176">
      <c r="A176" s="5" t="s">
        <f>=HYPERLINK("https://rossileiloes.com.br/lote/detalhe/213771", "335")</f>
      </c>
      <c r="B176" s="4" t="s">
        <f>=HYPERLINK("https://rossileiloes.com.br/lote/detalhe/213771", " placas diversas e termopar ")</f>
      </c>
      <c r="C176" s="4" t="inlineStr">
        <is>
          <t>Não vendido</t>
        </is>
      </c>
      <c r="D176" s="4" t="inlineStr">
        <is>
          <t>0</t>
        </is>
      </c>
      <c r="E176" s="5" t="inlineStr">
        <is>
          <t>200,00</t>
        </is>
      </c>
      <c r="F176" s="4" t="inlineStr">
        <is>
          <t>50.00</t>
        </is>
      </c>
    </row>
    <row collapsed="false" customFormat="false" customHeight="false" hidden="false" ht="12.1" outlineLevel="0" r="177">
      <c r="A177" s="5" t="s">
        <f>=HYPERLINK("https://rossileiloes.com.br/lote/detalhe/213764", "336")</f>
      </c>
      <c r="B177" s="4" t="s">
        <f>=HYPERLINK("https://rossileiloes.com.br/lote/detalhe/213764", " bagageiro BMW para moto/ placas e outros ")</f>
      </c>
      <c r="C177" s="4" t="inlineStr">
        <is>
          <t>Não vendido</t>
        </is>
      </c>
      <c r="D177" s="4" t="inlineStr">
        <is>
          <t>0</t>
        </is>
      </c>
      <c r="E177" s="5" t="inlineStr">
        <is>
          <t>200,00</t>
        </is>
      </c>
      <c r="F177" s="4" t="inlineStr">
        <is>
          <t>50.00</t>
        </is>
      </c>
    </row>
    <row collapsed="false" customFormat="false" customHeight="false" hidden="false" ht="12.1" outlineLevel="0" r="178">
      <c r="A178" s="5" t="s">
        <f>=HYPERLINK("https://rossileiloes.com.br/lote/detalhe/213763", "337")</f>
      </c>
      <c r="B178" s="4" t="s">
        <f>=HYPERLINK("https://rossileiloes.com.br/lote/detalhe/213763", " bagageiro BMW para moto/ placas e outros ")</f>
      </c>
      <c r="C178" s="4" t="inlineStr">
        <is>
          <t>Não vendido</t>
        </is>
      </c>
      <c r="D178" s="4" t="inlineStr">
        <is>
          <t>0</t>
        </is>
      </c>
      <c r="E178" s="5" t="inlineStr">
        <is>
          <t>200,00</t>
        </is>
      </c>
      <c r="F178" s="4" t="inlineStr">
        <is>
          <t>50.00</t>
        </is>
      </c>
    </row>
    <row collapsed="false" customFormat="false" customHeight="false" hidden="false" ht="12.1" outlineLevel="0" r="179">
      <c r="A179" s="5" t="s">
        <f>=HYPERLINK("https://rossileiloes.com.br/lote/detalhe/213772", "338")</f>
      </c>
      <c r="B179" s="4" t="s">
        <f>=HYPERLINK("https://rossileiloes.com.br/lote/detalhe/213772", " peças symbol e bagageiro BMW para moto")</f>
      </c>
      <c r="C179" s="4" t="inlineStr">
        <is>
          <t>Não vendido</t>
        </is>
      </c>
      <c r="D179" s="4" t="inlineStr">
        <is>
          <t>0</t>
        </is>
      </c>
      <c r="E179" s="5" t="inlineStr">
        <is>
          <t>200,00</t>
        </is>
      </c>
      <c r="F179" s="4" t="inlineStr">
        <is>
          <t>50.00</t>
        </is>
      </c>
    </row>
    <row collapsed="false" customFormat="false" customHeight="false" hidden="false" ht="12.1" outlineLevel="0" r="180">
      <c r="A180" s="5" t="s">
        <f>=HYPERLINK("https://rossileiloes.com.br/lote/detalhe/213773", "340")</f>
      </c>
      <c r="B180" s="4" t="s">
        <f>=HYPERLINK("https://rossileiloes.com.br/lote/detalhe/213773", " aprox 50 mangueiras para refrigeração automotiva")</f>
      </c>
      <c r="C180" s="4" t="inlineStr">
        <is>
          <t>Não vendido</t>
        </is>
      </c>
      <c r="D180" s="4" t="inlineStr">
        <is>
          <t>0</t>
        </is>
      </c>
      <c r="E180" s="5" t="inlineStr">
        <is>
          <t>200,00</t>
        </is>
      </c>
      <c r="F180" s="4" t="inlineStr">
        <is>
          <t>50.00</t>
        </is>
      </c>
    </row>
    <row collapsed="false" customFormat="false" customHeight="false" hidden="false" ht="12.1" outlineLevel="0" r="181">
      <c r="A181" s="5" t="s">
        <f>=HYPERLINK("https://rossileiloes.com.br/lote/detalhe/213774", "341")</f>
      </c>
      <c r="B181" s="4" t="s">
        <f>=HYPERLINK("https://rossileiloes.com.br/lote/detalhe/213774", " aprox 50 mangueiras para refrigeração automotiva")</f>
      </c>
      <c r="C181" s="4" t="inlineStr">
        <is>
          <t>Não vendido</t>
        </is>
      </c>
      <c r="D181" s="4" t="inlineStr">
        <is>
          <t>0</t>
        </is>
      </c>
      <c r="E181" s="5" t="inlineStr">
        <is>
          <t>200,00</t>
        </is>
      </c>
      <c r="F181" s="4" t="inlineStr">
        <is>
          <t>50.00</t>
        </is>
      </c>
    </row>
    <row collapsed="false" customFormat="false" customHeight="false" hidden="false" ht="12.1" outlineLevel="0" r="182">
      <c r="A182" s="5" t="s">
        <f>=HYPERLINK("https://rossileiloes.com.br/lote/detalhe/213757", "342")</f>
      </c>
      <c r="B182" s="4" t="s">
        <f>=HYPERLINK("https://rossileiloes.com.br/lote/detalhe/213757", " aprox 50 mangueiras para refrigeração automotiva")</f>
      </c>
      <c r="C182" s="4" t="inlineStr">
        <is>
          <t>Não vendido</t>
        </is>
      </c>
      <c r="D182" s="4" t="inlineStr">
        <is>
          <t>0</t>
        </is>
      </c>
      <c r="E182" s="5" t="inlineStr">
        <is>
          <t>200,00</t>
        </is>
      </c>
      <c r="F182" s="4" t="inlineStr">
        <is>
          <t>50.00</t>
        </is>
      </c>
    </row>
    <row collapsed="false" customFormat="false" customHeight="false" hidden="false" ht="12.1" outlineLevel="0" r="183">
      <c r="A183" s="5" t="s">
        <f>=HYPERLINK("https://rossileiloes.com.br/lote/detalhe/213768", "343")</f>
      </c>
      <c r="B183" s="4" t="s">
        <f>=HYPERLINK("https://rossileiloes.com.br/lote/detalhe/213768", " aprox 50 mangueiras para refrigeração automotiva")</f>
      </c>
      <c r="C183" s="4" t="inlineStr">
        <is>
          <t>Não vendido</t>
        </is>
      </c>
      <c r="D183" s="4" t="inlineStr">
        <is>
          <t>0</t>
        </is>
      </c>
      <c r="E183" s="5" t="inlineStr">
        <is>
          <t>200,00</t>
        </is>
      </c>
      <c r="F183" s="4" t="inlineStr">
        <is>
          <t>50.00</t>
        </is>
      </c>
    </row>
    <row collapsed="false" customFormat="false" customHeight="false" hidden="false" ht="12.1" outlineLevel="0" r="184">
      <c r="A184" s="5" t="s">
        <f>=HYPERLINK("https://rossileiloes.com.br/lote/detalhe/213777", "344")</f>
      </c>
      <c r="B184" s="4" t="s">
        <f>=HYPERLINK("https://rossileiloes.com.br/lote/detalhe/213777", " aprox 50 mangueiras para refrigeração automotiva")</f>
      </c>
      <c r="C184" s="4" t="inlineStr">
        <is>
          <t>Não vendido</t>
        </is>
      </c>
      <c r="D184" s="4" t="inlineStr">
        <is>
          <t>0</t>
        </is>
      </c>
      <c r="E184" s="5" t="inlineStr">
        <is>
          <t>200,00</t>
        </is>
      </c>
      <c r="F184" s="4" t="inlineStr">
        <is>
          <t>50.00</t>
        </is>
      </c>
    </row>
    <row collapsed="false" customFormat="false" customHeight="false" hidden="false" ht="12.1" outlineLevel="0" r="185">
      <c r="A185" s="5" t="s">
        <f>=HYPERLINK("https://rossileiloes.com.br/lote/detalhe/213765", "345")</f>
      </c>
      <c r="B185" s="4" t="s">
        <f>=HYPERLINK("https://rossileiloes.com.br/lote/detalhe/213765", " aprox 50 mangueiras para refrigeração automotiva")</f>
      </c>
      <c r="C185" s="4" t="inlineStr">
        <is>
          <t>Não vendido</t>
        </is>
      </c>
      <c r="D185" s="4" t="inlineStr">
        <is>
          <t>0</t>
        </is>
      </c>
      <c r="E185" s="5" t="inlineStr">
        <is>
          <t>200,00</t>
        </is>
      </c>
      <c r="F185" s="4" t="inlineStr">
        <is>
          <t>50.00</t>
        </is>
      </c>
    </row>
    <row collapsed="false" customFormat="false" customHeight="false" hidden="false" ht="12.1" outlineLevel="0" r="186">
      <c r="A186" s="5" t="s">
        <f>=HYPERLINK("https://rossileiloes.com.br/lote/detalhe/213775", "346")</f>
      </c>
      <c r="B186" s="4" t="s">
        <f>=HYPERLINK("https://rossileiloes.com.br/lote/detalhe/213775", " enforca gato/ pressilha de amarração varios modelos e tamanhos. Quantidades conforme imagens e lote exposto")</f>
      </c>
      <c r="C186" s="4" t="inlineStr">
        <is>
          <t>Não vendido</t>
        </is>
      </c>
      <c r="D186" s="4" t="inlineStr">
        <is>
          <t>0</t>
        </is>
      </c>
      <c r="E186" s="5" t="inlineStr">
        <is>
          <t>200,00</t>
        </is>
      </c>
      <c r="F186" s="4" t="inlineStr">
        <is>
          <t>50.00</t>
        </is>
      </c>
    </row>
    <row collapsed="false" customFormat="false" customHeight="false" hidden="false" ht="12.1" outlineLevel="0" r="187">
      <c r="A187" s="5" t="s">
        <f>=HYPERLINK("https://rossileiloes.com.br/lote/detalhe/213778", "348")</f>
      </c>
      <c r="B187" s="4" t="s">
        <f>=HYPERLINK("https://rossileiloes.com.br/lote/detalhe/213778", " Mil unid parafusos cabeça philips ")</f>
      </c>
      <c r="C187" s="4" t="inlineStr">
        <is>
          <t>Não vendido</t>
        </is>
      </c>
      <c r="D187" s="4" t="inlineStr">
        <is>
          <t>0</t>
        </is>
      </c>
      <c r="E187" s="5" t="inlineStr">
        <is>
          <t>200,00</t>
        </is>
      </c>
      <c r="F187" s="4" t="inlineStr">
        <is>
          <t>50.00</t>
        </is>
      </c>
    </row>
    <row collapsed="false" customFormat="false" customHeight="false" hidden="false" ht="12.1" outlineLevel="0" r="188">
      <c r="A188" s="5" t="s">
        <f>=HYPERLINK("https://rossileiloes.com.br/lote/detalhe/213781", "349")</f>
      </c>
      <c r="B188" s="4" t="s">
        <f>=HYPERLINK("https://rossileiloes.com.br/lote/detalhe/213781", " Mil unid parafusos cabeça philips ")</f>
      </c>
      <c r="C188" s="4" t="inlineStr">
        <is>
          <t>Não vendido</t>
        </is>
      </c>
      <c r="D188" s="4" t="inlineStr">
        <is>
          <t>0</t>
        </is>
      </c>
      <c r="E188" s="5" t="inlineStr">
        <is>
          <t>200,00</t>
        </is>
      </c>
      <c r="F188" s="4" t="inlineStr">
        <is>
          <t>50.00</t>
        </is>
      </c>
    </row>
    <row collapsed="false" customFormat="false" customHeight="false" hidden="false" ht="12.1" outlineLevel="0" r="189">
      <c r="A189" s="5" t="s">
        <f>=HYPERLINK("https://rossileiloes.com.br/lote/detalhe/213780", "350")</f>
      </c>
      <c r="B189" s="4" t="s">
        <f>=HYPERLINK("https://rossileiloes.com.br/lote/detalhe/213780", " Mil unid parafusos cabeça philips ")</f>
      </c>
      <c r="C189" s="4" t="inlineStr">
        <is>
          <t>Não vendido</t>
        </is>
      </c>
      <c r="D189" s="4" t="inlineStr">
        <is>
          <t>0</t>
        </is>
      </c>
      <c r="E189" s="5" t="inlineStr">
        <is>
          <t>200,00</t>
        </is>
      </c>
      <c r="F189" s="4" t="inlineStr">
        <is>
          <t>50.00</t>
        </is>
      </c>
    </row>
    <row collapsed="false" customFormat="false" customHeight="false" hidden="false" ht="12.1" outlineLevel="0" r="190">
      <c r="A190" s="5" t="s">
        <f>=HYPERLINK("https://rossileiloes.com.br/lote/detalhe/213779", "351")</f>
      </c>
      <c r="B190" s="4" t="s">
        <f>=HYPERLINK("https://rossileiloes.com.br/lote/detalhe/213779", " Mil unid parafusos cabeça philips ")</f>
      </c>
      <c r="C190" s="4" t="inlineStr">
        <is>
          <t>Não vendido</t>
        </is>
      </c>
      <c r="D190" s="4" t="inlineStr">
        <is>
          <t>0</t>
        </is>
      </c>
      <c r="E190" s="5" t="inlineStr">
        <is>
          <t>200,00</t>
        </is>
      </c>
      <c r="F190" s="4" t="inlineStr">
        <is>
          <t>50.00</t>
        </is>
      </c>
    </row>
    <row collapsed="false" customFormat="false" customHeight="false" hidden="false" ht="12.1" outlineLevel="0" r="191">
      <c r="A191" s="5" t="s">
        <f>=HYPERLINK("https://rossileiloes.com.br/lote/detalhe/213783", "352")</f>
      </c>
      <c r="B191" s="4" t="s">
        <f>=HYPERLINK("https://rossileiloes.com.br/lote/detalhe/213783", " Mil unid parafusos cabeça philips ")</f>
      </c>
      <c r="C191" s="4" t="inlineStr">
        <is>
          <t>Não vendido</t>
        </is>
      </c>
      <c r="D191" s="4" t="inlineStr">
        <is>
          <t>0</t>
        </is>
      </c>
      <c r="E191" s="5" t="inlineStr">
        <is>
          <t>200,00</t>
        </is>
      </c>
      <c r="F191" s="4" t="inlineStr">
        <is>
          <t>50.00</t>
        </is>
      </c>
    </row>
    <row collapsed="false" customFormat="false" customHeight="false" hidden="false" ht="12.1" outlineLevel="0" r="192">
      <c r="A192" s="5" t="s">
        <f>=HYPERLINK("https://rossileiloes.com.br/lote/detalhe/213782", "353")</f>
      </c>
      <c r="B192" s="4" t="s">
        <f>=HYPERLINK("https://rossileiloes.com.br/lote/detalhe/213782", " Mil unid parafusos cabeça philips ")</f>
      </c>
      <c r="C192" s="4" t="inlineStr">
        <is>
          <t>Não vendido</t>
        </is>
      </c>
      <c r="D192" s="4" t="inlineStr">
        <is>
          <t>0</t>
        </is>
      </c>
      <c r="E192" s="5" t="inlineStr">
        <is>
          <t>200,00</t>
        </is>
      </c>
      <c r="F192" s="4" t="inlineStr">
        <is>
          <t>50.00</t>
        </is>
      </c>
    </row>
    <row collapsed="false" customFormat="false" customHeight="false" hidden="false" ht="12.1" outlineLevel="0" r="193">
      <c r="A193" s="5" t="s">
        <f>=HYPERLINK("https://rossileiloes.com.br/lote/detalhe/213784", "354")</f>
      </c>
      <c r="B193" s="4" t="s">
        <f>=HYPERLINK("https://rossileiloes.com.br/lote/detalhe/213784", " Mil unid parafusos cabeça philips ")</f>
      </c>
      <c r="C193" s="4" t="inlineStr">
        <is>
          <t>Não vendido</t>
        </is>
      </c>
      <c r="D193" s="4" t="inlineStr">
        <is>
          <t>0</t>
        </is>
      </c>
      <c r="E193" s="5" t="inlineStr">
        <is>
          <t>200,00</t>
        </is>
      </c>
      <c r="F193" s="4" t="inlineStr">
        <is>
          <t>50.00</t>
        </is>
      </c>
    </row>
    <row collapsed="false" customFormat="false" customHeight="false" hidden="false" ht="12.1" outlineLevel="0" r="194">
      <c r="A194" s="5" t="s">
        <f>=HYPERLINK("https://rossileiloes.com.br/lote/detalhe/213786", "355")</f>
      </c>
      <c r="B194" s="4" t="s">
        <f>=HYPERLINK("https://rossileiloes.com.br/lote/detalhe/213786", " Lote de Juntas Volvo aprox 20 unid")</f>
      </c>
      <c r="C194" s="4" t="inlineStr">
        <is>
          <t>Não vendido</t>
        </is>
      </c>
      <c r="D194" s="4" t="inlineStr">
        <is>
          <t>0</t>
        </is>
      </c>
      <c r="E194" s="5" t="inlineStr">
        <is>
          <t>200,00</t>
        </is>
      </c>
      <c r="F194" s="4" t="inlineStr">
        <is>
          <t>50.00</t>
        </is>
      </c>
    </row>
    <row collapsed="false" customFormat="false" customHeight="false" hidden="false" ht="12.1" outlineLevel="0" r="195">
      <c r="A195" s="5" t="s">
        <f>=HYPERLINK("https://rossileiloes.com.br/lote/detalhe/213789", "356")</f>
      </c>
      <c r="B195" s="4" t="s">
        <f>=HYPERLINK("https://rossileiloes.com.br/lote/detalhe/213789", " Aprox 200 conexões")</f>
      </c>
      <c r="C195" s="4" t="inlineStr">
        <is>
          <t>Não vendido</t>
        </is>
      </c>
      <c r="D195" s="4" t="inlineStr">
        <is>
          <t>0</t>
        </is>
      </c>
      <c r="E195" s="5" t="inlineStr">
        <is>
          <t>200,00</t>
        </is>
      </c>
      <c r="F195" s="4" t="inlineStr">
        <is>
          <t>50.00</t>
        </is>
      </c>
    </row>
    <row collapsed="false" customFormat="false" customHeight="false" hidden="false" ht="12.1" outlineLevel="0" r="196">
      <c r="A196" s="5" t="s">
        <f>=HYPERLINK("https://rossileiloes.com.br/lote/detalhe/213785", "357")</f>
      </c>
      <c r="B196" s="4" t="s">
        <f>=HYPERLINK("https://rossileiloes.com.br/lote/detalhe/213785", " Aprox 200 conexões")</f>
      </c>
      <c r="C196" s="4" t="inlineStr">
        <is>
          <t>Não vendido</t>
        </is>
      </c>
      <c r="D196" s="4" t="inlineStr">
        <is>
          <t>0</t>
        </is>
      </c>
      <c r="E196" s="5" t="inlineStr">
        <is>
          <t>200,00</t>
        </is>
      </c>
      <c r="F196" s="4" t="inlineStr">
        <is>
          <t>50.00</t>
        </is>
      </c>
    </row>
    <row collapsed="false" customFormat="false" customHeight="false" hidden="false" ht="12.1" outlineLevel="0" r="197">
      <c r="A197" s="5" t="s">
        <f>=HYPERLINK("https://rossileiloes.com.br/lote/detalhe/213787", "358")</f>
      </c>
      <c r="B197" s="4" t="s">
        <f>=HYPERLINK("https://rossileiloes.com.br/lote/detalhe/213787", " 7 unidades de moldura parabrisa maquina agricola ")</f>
      </c>
      <c r="C197" s="4" t="inlineStr">
        <is>
          <t>Não vendido</t>
        </is>
      </c>
      <c r="D197" s="4" t="inlineStr">
        <is>
          <t>0</t>
        </is>
      </c>
      <c r="E197" s="5" t="inlineStr">
        <is>
          <t>200,00</t>
        </is>
      </c>
      <c r="F197" s="4" t="inlineStr">
        <is>
          <t>50.00</t>
        </is>
      </c>
    </row>
    <row collapsed="false" customFormat="false" customHeight="false" hidden="false" ht="12.1" outlineLevel="0" r="198">
      <c r="A198" s="5" t="s">
        <f>=HYPERLINK("https://rossileiloes.com.br/lote/detalhe/213788", "359")</f>
      </c>
      <c r="B198" s="4" t="s">
        <f>=HYPERLINK("https://rossileiloes.com.br/lote/detalhe/213788", " 8 unidades de moldura parabrisa maquina agricola ")</f>
      </c>
      <c r="C198" s="4" t="inlineStr">
        <is>
          <t>Não vendido</t>
        </is>
      </c>
      <c r="D198" s="4" t="inlineStr">
        <is>
          <t>0</t>
        </is>
      </c>
      <c r="E198" s="5" t="inlineStr">
        <is>
          <t>200,00</t>
        </is>
      </c>
      <c r="F198" s="4" t="inlineStr">
        <is>
          <t>50.00</t>
        </is>
      </c>
    </row>
    <row collapsed="false" customFormat="false" customHeight="false" hidden="false" ht="12.1" outlineLevel="0" r="199">
      <c r="A199" s="5" t="s">
        <f>=HYPERLINK("https://rossileiloes.com.br/lote/detalhe/213791", "360")</f>
      </c>
      <c r="B199" s="4" t="s">
        <f>=HYPERLINK("https://rossileiloes.com.br/lote/detalhe/213791", " aprox 50 unid de mangueira para refrigeração automotiva")</f>
      </c>
      <c r="C199" s="4" t="inlineStr">
        <is>
          <t>Não vendido</t>
        </is>
      </c>
      <c r="D199" s="4" t="inlineStr">
        <is>
          <t>0</t>
        </is>
      </c>
      <c r="E199" s="5" t="inlineStr">
        <is>
          <t>200,00</t>
        </is>
      </c>
      <c r="F199" s="4" t="inlineStr">
        <is>
          <t>50.00</t>
        </is>
      </c>
    </row>
    <row collapsed="false" customFormat="false" customHeight="false" hidden="false" ht="12.1" outlineLevel="0" r="200">
      <c r="A200" s="5" t="s">
        <f>=HYPERLINK("https://rossileiloes.com.br/lote/detalhe/213790", "361")</f>
      </c>
      <c r="B200" s="4" t="s">
        <f>=HYPERLINK("https://rossileiloes.com.br/lote/detalhe/213790", " aprox 50 unid de mangueira para refrigeração automotiva")</f>
      </c>
      <c r="C200" s="4" t="inlineStr">
        <is>
          <t>Não vendido</t>
        </is>
      </c>
      <c r="D200" s="4" t="inlineStr">
        <is>
          <t>0</t>
        </is>
      </c>
      <c r="E200" s="5" t="inlineStr">
        <is>
          <t>200,00</t>
        </is>
      </c>
      <c r="F200" s="4" t="inlineStr">
        <is>
          <t>50.00</t>
        </is>
      </c>
    </row>
    <row collapsed="false" customFormat="false" customHeight="false" hidden="false" ht="12.1" outlineLevel="0" r="201">
      <c r="A201" s="5" t="s">
        <f>=HYPERLINK("https://rossileiloes.com.br/lote/detalhe/213792", "362")</f>
      </c>
      <c r="B201" s="4" t="s">
        <f>=HYPERLINK("https://rossileiloes.com.br/lote/detalhe/213792", " 1500 unid parafusos cabeça philips ")</f>
      </c>
      <c r="C201" s="4" t="inlineStr">
        <is>
          <t>Não vendido</t>
        </is>
      </c>
      <c r="D201" s="4" t="inlineStr">
        <is>
          <t>0</t>
        </is>
      </c>
      <c r="E201" s="5" t="inlineStr">
        <is>
          <t>200,00</t>
        </is>
      </c>
      <c r="F201" s="4" t="inlineStr">
        <is>
          <t>50.00</t>
        </is>
      </c>
    </row>
    <row collapsed="false" customFormat="false" customHeight="false" hidden="false" ht="12.1" outlineLevel="0" r="202">
      <c r="A202" s="5" t="s">
        <f>=HYPERLINK("https://rossileiloes.com.br/lote/detalhe/213793", "363")</f>
      </c>
      <c r="B202" s="4" t="s">
        <f>=HYPERLINK("https://rossileiloes.com.br/lote/detalhe/213793", " Lote de produtos Amano aprox 15 unid e placas aprox 6 unid")</f>
      </c>
      <c r="C202" s="4" t="inlineStr">
        <is>
          <t>Não vendido</t>
        </is>
      </c>
      <c r="D202" s="4" t="inlineStr">
        <is>
          <t>0</t>
        </is>
      </c>
      <c r="E202" s="5" t="inlineStr">
        <is>
          <t>200,00</t>
        </is>
      </c>
      <c r="F202" s="4" t="inlineStr">
        <is>
          <t>50.00</t>
        </is>
      </c>
    </row>
    <row collapsed="false" customFormat="false" customHeight="false" hidden="false" ht="12.1" outlineLevel="0" r="203">
      <c r="A203" s="5" t="s">
        <f>=HYPERLINK("https://rossileiloes.com.br/lote/detalhe/213795", "364")</f>
      </c>
      <c r="B203" s="4" t="s">
        <f>=HYPERLINK("https://rossileiloes.com.br/lote/detalhe/213795", " Lote de produtos Alfa Laval e outros ")</f>
      </c>
      <c r="C203" s="4" t="inlineStr">
        <is>
          <t>Não vendido</t>
        </is>
      </c>
      <c r="D203" s="4" t="inlineStr">
        <is>
          <t>0</t>
        </is>
      </c>
      <c r="E203" s="5" t="inlineStr">
        <is>
          <t>200,00</t>
        </is>
      </c>
      <c r="F203" s="4" t="inlineStr">
        <is>
          <t>50.00</t>
        </is>
      </c>
    </row>
    <row collapsed="false" customFormat="false" customHeight="false" hidden="false" ht="12.1" outlineLevel="0" r="204">
      <c r="A204" s="5" t="s">
        <f>=HYPERLINK("https://rossileiloes.com.br/lote/detalhe/213794", "365")</f>
      </c>
      <c r="B204" s="4" t="s">
        <f>=HYPERLINK("https://rossileiloes.com.br/lote/detalhe/213794", " Lote de produtos da marca TinyTag Plus e Shunt release/ Cisco e outros")</f>
      </c>
      <c r="C204" s="4" t="inlineStr">
        <is>
          <t>Não vendido</t>
        </is>
      </c>
      <c r="D204" s="4" t="inlineStr">
        <is>
          <t>0</t>
        </is>
      </c>
      <c r="E204" s="5" t="inlineStr">
        <is>
          <t>200,00</t>
        </is>
      </c>
      <c r="F204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2026-06-28T10:33:06.00Z</dcterms:created>
  <dc:creator>Tellks Tecnologia</dc:creator>
  <cp:revision>0</cp:revision>
</cp:coreProperties>
</file>