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MISCELÂNEA DE LOTES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15/07/2025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=HYPERLINK("https://rossileiloes.com.br/lote/detalhe/286179", "002")</f>
      </c>
      <c r="B11" s="4" t="s">
        <f>=HYPERLINK("https://rossileiloes.com.br/lote/detalhe/286179", " FIAT/FIORINO 1.4 ANO 2014/2015 - FLEX- COR BRANCA - FUNCIONANDO")</f>
      </c>
      <c r="C11" s="4" t="inlineStr">
        <is>
          <t>Não vendido</t>
        </is>
      </c>
      <c r="D11" s="4" t="inlineStr">
        <is>
          <t>7</t>
        </is>
      </c>
      <c r="E11" s="5" t="inlineStr">
        <is>
          <t>28.500,00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=HYPERLINK("https://rossileiloes.com.br/lote/detalhe/286192", "003")</f>
      </c>
      <c r="B12" s="4" t="s">
        <f>=HYPERLINK("https://rossileiloes.com.br/lote/detalhe/286192", "VW/GOL CL 1.6 MI  ANO 1998/1999 GASOLINA COR BRANCA- FUNCIONANDO (no estado)")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=HYPERLINK("https://rossileiloes.com.br/lote/detalhe/286193", "004")</f>
      </c>
      <c r="B13" s="4" t="s">
        <f>=HYPERLINK("https://rossileiloes.com.br/lote/detalhe/286193", "TOYOTA/RAV4 ANO 2001/2002 - GASOLINA - COR PRATA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9.500,00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=HYPERLINK("https://rossileiloes.com.br/lote/detalhe/286194", "005")</f>
      </c>
      <c r="B14" s="4" t="s">
        <f>=HYPERLINK("https://rossileiloes.com.br/lote/detalhe/286194", "TOYOTA /HILUX CD4 4X2 SRV - ANO 2007/2008 - COR CINZA - DIESEL - FUNCIONANDO")</f>
      </c>
      <c r="C14" s="4" t="inlineStr">
        <is>
          <t>Não vendido</t>
        </is>
      </c>
      <c r="D14" s="4" t="inlineStr">
        <is>
          <t>10</t>
        </is>
      </c>
      <c r="E14" s="5" t="inlineStr">
        <is>
          <t>50.000,00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=HYPERLINK("https://rossileiloes.com.br/lote/detalhe/286009", "010")</f>
      </c>
      <c r="B15" s="4" t="s">
        <f>=HYPERLINK("https://rossileiloes.com.br/lote/detalhe/286009", " Lote com Placas de Computador, processadores, roteadores, gabinetes de TV, cooler, modem, fontes, leitores de CD/DVD/ e leitores de cartão. Veja relação de itens.")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=HYPERLINK("https://rossileiloes.com.br/lote/detalhe/286011", "011")</f>
      </c>
      <c r="B16" s="4" t="s">
        <f>=HYPERLINK("https://rossileiloes.com.br/lote/detalhe/286011", " Lote com TVs, Placas de TVs, autofalantes de TVs, Placas de wi-fi, PLACA DE CAPTURA PIXEVIEW, e Placas Diversas. Veja relação de itens.")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=HYPERLINK("https://rossileiloes.com.br/lote/detalhe/286017", "013")</f>
      </c>
      <c r="B17" s="4" t="s">
        <f>=HYPERLINK("https://rossileiloes.com.br/lote/detalhe/286017", " Acessórios Diversos - Pós hospitalares - Vide relação em anexo.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=HYPERLINK("https://rossileiloes.com.br/lote/detalhe/286089", "017")</f>
      </c>
      <c r="B18" s="4" t="s">
        <f>=HYPERLINK("https://rossileiloes.com.br/lote/detalhe/286089", " BARRIL DE CARVALHO DE 200 LITROS.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=HYPERLINK("https://rossileiloes.com.br/lote/detalhe/286004", "019")</f>
      </c>
      <c r="B19" s="4" t="s">
        <f>=HYPERLINK("https://rossileiloes.com.br/lote/detalhe/286004", "Caixa de direção de paleteira. Sem teste")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110,00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=HYPERLINK("https://rossileiloes.com.br/lote/detalhe/286003", "020")</f>
      </c>
      <c r="B20" s="4" t="s">
        <f>=HYPERLINK("https://rossileiloes.com.br/lote/detalhe/286003", "Lote de manequins de fibra com avarias.")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=HYPERLINK("https://rossileiloes.com.br/lote/detalhe/286021", "023")</f>
      </c>
      <c r="B21" s="4" t="s">
        <f>=HYPERLINK("https://rossileiloes.com.br/lote/detalhe/286021", "APROX. 142 ITENS: IMPRESSORAS, MONITORES, SCANER. CONFIRA RELAÇÃO")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=HYPERLINK("https://rossileiloes.com.br/lote/detalhe/286023", "042")</f>
      </c>
      <c r="B22" s="4" t="s">
        <f>=HYPERLINK("https://rossileiloes.com.br/lote/detalhe/286023", " 01 UN. - MOTOR 10 HP 380/660")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=HYPERLINK("https://rossileiloes.com.br/lote/detalhe/286025", "043")</f>
      </c>
      <c r="B23" s="4" t="s">
        <f>=HYPERLINK("https://rossileiloes.com.br/lote/detalhe/286025", " 01 UN. - MOTOR 10 HP 380/660")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=HYPERLINK("https://rossileiloes.com.br/lote/detalhe/286091", "045")</f>
      </c>
      <c r="B24" s="4" t="s">
        <f>=HYPERLINK("https://rossileiloes.com.br/lote/detalhe/286091", "COMPRESSOR DE AR INSENTO DE OLEO")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=HYPERLINK("https://rossileiloes.com.br/lote/detalhe/286092", "046")</f>
      </c>
      <c r="B25" s="4" t="s">
        <f>=HYPERLINK("https://rossileiloes.com.br/lote/detalhe/286092", "APROX. 330 UNIDADES  RÉGUA ACRILICA 50CM")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110,00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=HYPERLINK("https://rossileiloes.com.br/lote/detalhe/286093", "047")</f>
      </c>
      <c r="B26" s="4" t="s">
        <f>=HYPERLINK("https://rossileiloes.com.br/lote/detalhe/286093", "APROX. 250 UNIDADES APOIO DE TECLADO E MOUSE  - Medidas : 66x33x3")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=HYPERLINK("https://rossileiloes.com.br/lote/detalhe/286022", "048")</f>
      </c>
      <c r="B27" s="4" t="s">
        <f>=HYPERLINK("https://rossileiloes.com.br/lote/detalhe/286022", " 02 FRITADEIRAS A GÁS")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2.100,00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=HYPERLINK("https://rossileiloes.com.br/lote/detalhe/286048", "055")</f>
      </c>
      <c r="B28" s="4" t="s">
        <f>=HYPERLINK("https://rossileiloes.com.br/lote/detalhe/286048", "CARRETINHA ESPETEIRA A GÁS - SEM PLACA - COM NOTA FISCAL")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2.900,00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=HYPERLINK("https://rossileiloes.com.br/lote/detalhe/286064", "066")</f>
      </c>
      <c r="B29" s="4" t="s">
        <f>=HYPERLINK("https://rossileiloes.com.br/lote/detalhe/286064", " Bomba inox com motor trifásico")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3.500,00</t>
        </is>
      </c>
      <c r="F29" s="4" t="inlineStr">
        <is>
          <t>350.00</t>
        </is>
      </c>
    </row>
    <row collapsed="false" customFormat="false" customHeight="false" hidden="false" ht="12.1" outlineLevel="0" r="30">
      <c r="A30" s="5" t="s">
        <f>=HYPERLINK("https://rossileiloes.com.br/lote/detalhe/286056", "067")</f>
      </c>
      <c r="B30" s="4" t="s">
        <f>=HYPERLINK("https://rossileiloes.com.br/lote/detalhe/286056", " Máquina de café /capuccino 110 v")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220,00</t>
        </is>
      </c>
      <c r="F30" s="4" t="inlineStr">
        <is>
          <t>75.00</t>
        </is>
      </c>
    </row>
    <row collapsed="false" customFormat="false" customHeight="false" hidden="false" ht="12.1" outlineLevel="0" r="31">
      <c r="A31" s="5" t="s">
        <f>=HYPERLINK("https://rossileiloes.com.br/lote/detalhe/286053", "087")</f>
      </c>
      <c r="B31" s="4" t="s">
        <f>=HYPERLINK("https://rossileiloes.com.br/lote/detalhe/286053", " Injetora de poliuretano precisa de reparos")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450.00</t>
        </is>
      </c>
    </row>
    <row collapsed="false" customFormat="false" customHeight="false" hidden="false" ht="12.1" outlineLevel="0" r="32">
      <c r="A32" s="5" t="s">
        <f>=HYPERLINK("https://rossileiloes.com.br/lote/detalhe/287163", "088")</f>
      </c>
      <c r="B32" s="4" t="s">
        <f>=HYPERLINK("https://rossileiloes.com.br/lote/detalhe/287163", " Compressor wayne 60 pes com motor de 15 hp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=HYPERLINK("https://rossileiloes.com.br/lote/detalhe/286060", "089")</f>
      </c>
      <c r="B33" s="4" t="s">
        <f>=HYPERLINK("https://rossileiloes.com.br/lote/detalhe/286060", " Dois projetores antigos")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=HYPERLINK("https://rossileiloes.com.br/lote/detalhe/286061", "090")</f>
      </c>
      <c r="B34" s="4" t="s">
        <f>=HYPERLINK("https://rossileiloes.com.br/lote/detalhe/286061", " Caixa registradora ano 70")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=HYPERLINK("https://rossileiloes.com.br/lote/detalhe/286059", "091")</f>
      </c>
      <c r="B35" s="4" t="s">
        <f>=HYPERLINK("https://rossileiloes.com.br/lote/detalhe/286059", " Suqueira antiga 110v")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=HYPERLINK("https://rossileiloes.com.br/lote/detalhe/286057", "092")</f>
      </c>
      <c r="B36" s="4" t="s">
        <f>=HYPERLINK("https://rossileiloes.com.br/lote/detalhe/286057", " Máquina de sorvete e milk shake 220 v - sem teste no estado")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3.500,00</t>
        </is>
      </c>
      <c r="F36" s="4" t="inlineStr">
        <is>
          <t>450.00</t>
        </is>
      </c>
    </row>
    <row collapsed="false" customFormat="false" customHeight="false" hidden="false" ht="12.1" outlineLevel="0" r="37">
      <c r="A37" s="5" t="s">
        <f>=HYPERLINK("https://rossileiloes.com.br/lote/detalhe/286058", "093")</f>
      </c>
      <c r="B37" s="4" t="s">
        <f>=HYPERLINK("https://rossileiloes.com.br/lote/detalhe/286058", " Máquina de café /capuccino 110 v")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220,00</t>
        </is>
      </c>
      <c r="F37" s="4" t="inlineStr">
        <is>
          <t>75.00</t>
        </is>
      </c>
    </row>
    <row collapsed="false" customFormat="false" customHeight="false" hidden="false" ht="12.1" outlineLevel="0" r="38">
      <c r="A38" s="5" t="s">
        <f>=HYPERLINK("https://rossileiloes.com.br/lote/detalhe/287141", "094")</f>
      </c>
      <c r="B38" s="4" t="s">
        <f>=HYPERLINK("https://rossileiloes.com.br/lote/detalhe/287141", " Chopeira a gelo")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30.00</t>
        </is>
      </c>
    </row>
    <row collapsed="false" customFormat="false" customHeight="false" hidden="false" ht="12.1" outlineLevel="0" r="39">
      <c r="A39" s="5" t="s">
        <f>=HYPERLINK("https://rossileiloes.com.br/lote/detalhe/287142", "095")</f>
      </c>
      <c r="B39" s="4" t="s">
        <f>=HYPERLINK("https://rossileiloes.com.br/lote/detalhe/287142", " Maquina para marcenaria")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1.750,00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=HYPERLINK("https://rossileiloes.com.br/lote/detalhe/287160", "096")</f>
      </c>
      <c r="B40" s="4" t="s">
        <f>=HYPERLINK("https://rossileiloes.com.br/lote/detalhe/287160", " Perfuradora de papel eletrico")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560,00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=HYPERLINK("https://rossileiloes.com.br/lote/detalhe/286054", "097")</f>
      </c>
      <c r="B41" s="4" t="s">
        <f>=HYPERLINK("https://rossileiloes.com.br/lote/detalhe/286054", " 6 unid.Base de tv")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150,00</t>
        </is>
      </c>
      <c r="F41" s="4" t="inlineStr">
        <is>
          <t>30.00</t>
        </is>
      </c>
    </row>
    <row collapsed="false" customFormat="false" customHeight="false" hidden="false" ht="12.1" outlineLevel="0" r="42">
      <c r="A42" s="5" t="s">
        <f>=HYPERLINK("https://rossileiloes.com.br/lote/detalhe/287151", "098")</f>
      </c>
      <c r="B42" s="4" t="s">
        <f>=HYPERLINK("https://rossileiloes.com.br/lote/detalhe/287151", " Amassadeira rapida 15 kg trifasica no estado -")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=HYPERLINK("https://rossileiloes.com.br/lote/detalhe/286133", "099")</f>
      </c>
      <c r="B43" s="4" t="s">
        <f>=HYPERLINK("https://rossileiloes.com.br/lote/detalhe/286133", " Multi split springer dutado 4 tr 220 v trifásico")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=HYPERLINK("https://rossileiloes.com.br/lote/detalhe/287158", "100")</f>
      </c>
      <c r="B44" s="4" t="s">
        <f>=HYPERLINK("https://rossileiloes.com.br/lote/detalhe/287158", " 50 un. meias la e 50 toucas lã -produto novo")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560,00</t>
        </is>
      </c>
      <c r="F44" s="4" t="inlineStr">
        <is>
          <t>20.00</t>
        </is>
      </c>
    </row>
    <row collapsed="false" customFormat="false" customHeight="false" hidden="false" ht="12.1" outlineLevel="0" r="45">
      <c r="A45" s="5" t="s">
        <f>=HYPERLINK("https://rossileiloes.com.br/lote/detalhe/287148", "101")</f>
      </c>
      <c r="B45" s="4" t="s">
        <f>=HYPERLINK("https://rossileiloes.com.br/lote/detalhe/287148", " Sucata de 2 un. condensadoras 5 hp")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=HYPERLINK("https://rossileiloes.com.br/lote/detalhe/286140", "102")</f>
      </c>
      <c r="B46" s="4" t="s">
        <f>=HYPERLINK("https://rossileiloes.com.br/lote/detalhe/286140", " 4 enceradeiras industrial")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=HYPERLINK("https://rossileiloes.com.br/lote/detalhe/286142", "103")</f>
      </c>
      <c r="B47" s="4" t="s">
        <f>=HYPERLINK("https://rossileiloes.com.br/lote/detalhe/286142", " Coifa galvanizada 2 metros")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850,00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=HYPERLINK("https://rossileiloes.com.br/lote/detalhe/286144", "104")</f>
      </c>
      <c r="B48" s="4" t="s">
        <f>=HYPERLINK("https://rossileiloes.com.br/lote/detalhe/286144", " purificador")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150,00</t>
        </is>
      </c>
      <c r="F48" s="4" t="inlineStr">
        <is>
          <t>20.00</t>
        </is>
      </c>
    </row>
    <row collapsed="false" customFormat="false" customHeight="false" hidden="false" ht="12.1" outlineLevel="0" r="49">
      <c r="A49" s="5" t="s">
        <f>=HYPERLINK("https://rossileiloes.com.br/lote/detalhe/287145", "105")</f>
      </c>
      <c r="B49" s="4" t="s">
        <f>=HYPERLINK("https://rossileiloes.com.br/lote/detalhe/287145", " Maquina produtora de salgados sem teste /pegou enchente - no estado")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1.260,00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=HYPERLINK("https://rossileiloes.com.br/lote/detalhe/286129", "106")</f>
      </c>
      <c r="B50" s="4" t="s">
        <f>=HYPERLINK("https://rossileiloes.com.br/lote/detalhe/286129", " 3 pçs para chopeira torneiras e extratora")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380,00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=HYPERLINK("https://rossileiloes.com.br/lote/detalhe/286136", "107")</f>
      </c>
      <c r="B51" s="4" t="s">
        <f>=HYPERLINK("https://rossileiloes.com.br/lote/detalhe/286136", " Helice de inox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780,00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=HYPERLINK("https://rossileiloes.com.br/lote/detalhe/286132", "108")</f>
      </c>
      <c r="B52" s="4" t="s">
        <f>=HYPERLINK("https://rossileiloes.com.br/lote/detalhe/286132", " Checkaut 2 metros")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750,00</t>
        </is>
      </c>
      <c r="F52" s="4" t="inlineStr">
        <is>
          <t>30.00</t>
        </is>
      </c>
    </row>
    <row collapsed="false" customFormat="false" customHeight="false" hidden="false" ht="12.1" outlineLevel="0" r="53">
      <c r="A53" s="5" t="s">
        <f>=HYPERLINK("https://rossileiloes.com.br/lote/detalhe/286128", "109")</f>
      </c>
      <c r="B53" s="4" t="s">
        <f>=HYPERLINK("https://rossileiloes.com.br/lote/detalhe/286128", " Fogão lofra italiano")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=HYPERLINK("https://rossileiloes.com.br/lote/detalhe/287146", "110")</f>
      </c>
      <c r="B54" s="4" t="s">
        <f>=HYPERLINK("https://rossileiloes.com.br/lote/detalhe/287146", " Ventilador ou exautor industrial motor weg -no estado sem teste")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420,00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=HYPERLINK("https://rossileiloes.com.br/lote/detalhe/287157", "111")</f>
      </c>
      <c r="B55" s="4" t="s">
        <f>=HYPERLINK("https://rossileiloes.com.br/lote/detalhe/287157", " Marcador eletrico 220 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245,00</t>
        </is>
      </c>
      <c r="F55" s="4" t="inlineStr">
        <is>
          <t>20.00</t>
        </is>
      </c>
    </row>
    <row collapsed="false" customFormat="false" customHeight="false" hidden="false" ht="12.1" outlineLevel="0" r="56">
      <c r="A56" s="5" t="s">
        <f>=HYPERLINK("https://rossileiloes.com.br/lote/detalhe/287136", "112")</f>
      </c>
      <c r="B56" s="4" t="s">
        <f>=HYPERLINK("https://rossileiloes.com.br/lote/detalhe/287136", " Forno turbo 8 esteiras")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=HYPERLINK("https://rossileiloes.com.br/lote/detalhe/287144", "113")</f>
      </c>
      <c r="B57" s="4" t="s">
        <f>=HYPERLINK("https://rossileiloes.com.br/lote/detalhe/287144", " 1 tanque 20 pes /motor eletrico e dois cabeçotes de compressor (sem teste no estado 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2.450,00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=HYPERLINK("https://rossileiloes.com.br/lote/detalhe/287137", "114")</f>
      </c>
      <c r="B58" s="4" t="s">
        <f>=HYPERLINK("https://rossileiloes.com.br/lote/detalhe/287137", " 5 un. cubas de pia em inox")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200,00</t>
        </is>
      </c>
      <c r="F58" s="4" t="inlineStr">
        <is>
          <t>20.00</t>
        </is>
      </c>
    </row>
    <row collapsed="false" customFormat="false" customHeight="false" hidden="false" ht="12.1" outlineLevel="0" r="59">
      <c r="A59" s="5" t="s">
        <f>=HYPERLINK("https://rossileiloes.com.br/lote/detalhe/286065", "115")</f>
      </c>
      <c r="B59" s="4" t="s">
        <f>=HYPERLINK("https://rossileiloes.com.br/lote/detalhe/286065", " Sucata de fatiador de frios")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=HYPERLINK("https://rossileiloes.com.br/lote/detalhe/286067", "116")</f>
      </c>
      <c r="B60" s="4" t="s">
        <f>=HYPERLINK("https://rossileiloes.com.br/lote/detalhe/286067", " 2 Mini tvs")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=HYPERLINK("https://rossileiloes.com.br/lote/detalhe/286070", "117")</f>
      </c>
      <c r="B61" s="4" t="s">
        <f>=HYPERLINK("https://rossileiloes.com.br/lote/detalhe/286070", " Máquinas de datilografia")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=HYPERLINK("https://rossileiloes.com.br/lote/detalhe/286069", "118")</f>
      </c>
      <c r="B62" s="4" t="s">
        <f>=HYPERLINK("https://rossileiloes.com.br/lote/detalhe/286069", " Bomba d’água")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=HYPERLINK("https://rossileiloes.com.br/lote/detalhe/286131", "119")</f>
      </c>
      <c r="B63" s="4" t="s">
        <f>=HYPERLINK("https://rossileiloes.com.br/lote/detalhe/286131", " Pedra grill 110 v")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380,00</t>
        </is>
      </c>
      <c r="F63" s="4" t="inlineStr">
        <is>
          <t>20.00</t>
        </is>
      </c>
    </row>
    <row collapsed="false" customFormat="false" customHeight="false" hidden="false" ht="12.1" outlineLevel="0" r="64">
      <c r="A64" s="5" t="s">
        <f>=HYPERLINK("https://rossileiloes.com.br/lote/detalhe/286066", "120")</f>
      </c>
      <c r="B64" s="4" t="s">
        <f>=HYPERLINK("https://rossileiloes.com.br/lote/detalhe/286066", " Sucata de compressor 5 unidades")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=HYPERLINK("https://rossileiloes.com.br/lote/detalhe/287154", "121")</f>
      </c>
      <c r="B65" s="4" t="s">
        <f>=HYPERLINK("https://rossileiloes.com.br/lote/detalhe/287154", " Batedeira /amassadeira industrial com motor sem tacho no estado")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1.750,00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=HYPERLINK("https://rossileiloes.com.br/lote/detalhe/286137", "122")</f>
      </c>
      <c r="B66" s="4" t="s">
        <f>=HYPERLINK("https://rossileiloes.com.br/lote/detalhe/286137", " Pedra grill 110 v")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380,00</t>
        </is>
      </c>
      <c r="F66" s="4" t="inlineStr">
        <is>
          <t>20.00</t>
        </is>
      </c>
    </row>
    <row collapsed="false" customFormat="false" customHeight="false" hidden="false" ht="12.1" outlineLevel="0" r="67">
      <c r="A67" s="5" t="s">
        <f>=HYPERLINK("https://rossileiloes.com.br/lote/detalhe/287162", "123")</f>
      </c>
      <c r="B67" s="4" t="s">
        <f>=HYPERLINK("https://rossileiloes.com.br/lote/detalhe/287162", " 4un. aquecedores 110 v")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350,00</t>
        </is>
      </c>
      <c r="F67" s="4" t="inlineStr">
        <is>
          <t>20.00</t>
        </is>
      </c>
    </row>
    <row collapsed="false" customFormat="false" customHeight="false" hidden="false" ht="12.1" outlineLevel="0" r="68">
      <c r="A68" s="5" t="s">
        <f>=HYPERLINK("https://rossileiloes.com.br/lote/detalhe/287153", "124")</f>
      </c>
      <c r="B68" s="4" t="s">
        <f>=HYPERLINK("https://rossileiloes.com.br/lote/detalhe/287153", " serra de corte de pedra de marmore")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1.750,00</t>
        </is>
      </c>
      <c r="F68" s="4" t="inlineStr">
        <is>
          <t>30.00</t>
        </is>
      </c>
    </row>
    <row collapsed="false" customFormat="false" customHeight="false" hidden="false" ht="12.1" outlineLevel="0" r="69">
      <c r="A69" s="5" t="s">
        <f>=HYPERLINK("https://rossileiloes.com.br/lote/detalhe/286141", "125")</f>
      </c>
      <c r="B69" s="4" t="s">
        <f>=HYPERLINK("https://rossileiloes.com.br/lote/detalhe/286141", " Pedra grill 110 v")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380,00</t>
        </is>
      </c>
      <c r="F69" s="4" t="inlineStr">
        <is>
          <t>20.00</t>
        </is>
      </c>
    </row>
    <row collapsed="false" customFormat="false" customHeight="false" hidden="false" ht="12.1" outlineLevel="0" r="70">
      <c r="A70" s="5" t="s">
        <f>=HYPERLINK("https://rossileiloes.com.br/lote/detalhe/286073", "126")</f>
      </c>
      <c r="B70" s="4" t="s">
        <f>=HYPERLINK("https://rossileiloes.com.br/lote/detalhe/286073", " Sucata compressor")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=HYPERLINK("https://rossileiloes.com.br/lote/detalhe/287139", "127")</f>
      </c>
      <c r="B71" s="4" t="s">
        <f>=HYPERLINK("https://rossileiloes.com.br/lote/detalhe/287139", " Motoredutor MS633-4 B14 trifasico -funcionando")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560,00</t>
        </is>
      </c>
      <c r="F71" s="4" t="inlineStr">
        <is>
          <t>20.00</t>
        </is>
      </c>
    </row>
    <row collapsed="false" customFormat="false" customHeight="false" hidden="false" ht="12.1" outlineLevel="0" r="72">
      <c r="A72" s="5" t="s">
        <f>=HYPERLINK("https://rossileiloes.com.br/lote/detalhe/287149", "128")</f>
      </c>
      <c r="B72" s="4" t="s">
        <f>=HYPERLINK("https://rossileiloes.com.br/lote/detalhe/287149", " Motoredutor MS633-4 B14 trifasico -funcionando")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560,00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=HYPERLINK("https://rossileiloes.com.br/lote/detalhe/287147", "129")</f>
      </c>
      <c r="B73" s="4" t="s">
        <f>=HYPERLINK("https://rossileiloes.com.br/lote/detalhe/287147", " Inversor trifasico ACS 350 no estado")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560,00</t>
        </is>
      </c>
      <c r="F73" s="4" t="inlineStr">
        <is>
          <t>20.00</t>
        </is>
      </c>
    </row>
    <row collapsed="false" customFormat="false" customHeight="false" hidden="false" ht="12.1" outlineLevel="0" r="74">
      <c r="A74" s="5" t="s">
        <f>=HYPERLINK("https://rossileiloes.com.br/lote/detalhe/287138", "130")</f>
      </c>
      <c r="B74" s="4" t="s">
        <f>=HYPERLINK("https://rossileiloes.com.br/lote/detalhe/287138", " Fonte de alimentação TRIO-Ps/1AC 24DC/20")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560,00</t>
        </is>
      </c>
      <c r="F74" s="4" t="inlineStr">
        <is>
          <t>20.00</t>
        </is>
      </c>
    </row>
    <row collapsed="false" customFormat="false" customHeight="false" hidden="false" ht="12.1" outlineLevel="0" r="75">
      <c r="A75" s="5" t="s">
        <f>=HYPERLINK("https://rossileiloes.com.br/lote/detalhe/286007", "131")</f>
      </c>
      <c r="B75" s="4" t="s">
        <f>=HYPERLINK("https://rossileiloes.com.br/lote/detalhe/286007", " Maquina de rebitar freio")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=HYPERLINK("https://rossileiloes.com.br/lote/detalhe/286006", "132")</f>
      </c>
      <c r="B76" s="4" t="s">
        <f>=HYPERLINK("https://rossileiloes.com.br/lote/detalhe/286006", " Maquina de rebitar freio")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=HYPERLINK("https://rossileiloes.com.br/lote/detalhe/287159", "134")</f>
      </c>
      <c r="B77" s="4" t="s">
        <f>=HYPERLINK("https://rossileiloes.com.br/lote/detalhe/287159", " Fonte de alim.TRIO-PS/1AC24DC/20   1VDH479N 220 vca p/384 ( 2 cv 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850,00</t>
        </is>
      </c>
      <c r="F77" s="4" t="inlineStr">
        <is>
          <t>20.00</t>
        </is>
      </c>
    </row>
    <row collapsed="false" customFormat="false" customHeight="false" hidden="false" ht="12.1" outlineLevel="0" r="78">
      <c r="A78" s="5" t="s">
        <f>=HYPERLINK("https://rossileiloes.com.br/lote/detalhe/287156", "135")</f>
      </c>
      <c r="B78" s="4" t="s">
        <f>=HYPERLINK("https://rossileiloes.com.br/lote/detalhe/287156", " Motor para acoplamento trifasico funcionando")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350,00</t>
        </is>
      </c>
      <c r="F78" s="4" t="inlineStr">
        <is>
          <t>20.00</t>
        </is>
      </c>
    </row>
    <row collapsed="false" customFormat="false" customHeight="false" hidden="false" ht="12.1" outlineLevel="0" r="79">
      <c r="A79" s="5" t="s">
        <f>=HYPERLINK("https://rossileiloes.com.br/lote/detalhe/287150", "136")</f>
      </c>
      <c r="B79" s="4" t="s">
        <f>=HYPERLINK("https://rossileiloes.com.br/lote/detalhe/287150", " Motor para acoplamento trifasico funcionando")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350,00</t>
        </is>
      </c>
      <c r="F79" s="4" t="inlineStr">
        <is>
          <t>20.00</t>
        </is>
      </c>
    </row>
    <row collapsed="false" customFormat="false" customHeight="false" hidden="false" ht="12.1" outlineLevel="0" r="80">
      <c r="A80" s="5" t="s">
        <f>=HYPERLINK("https://rossileiloes.com.br/lote/detalhe/287140", "137")</f>
      </c>
      <c r="B80" s="4" t="s">
        <f>=HYPERLINK("https://rossileiloes.com.br/lote/detalhe/287140", " 10 un. nichos  1 abajur retratil")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420,00</t>
        </is>
      </c>
      <c r="F80" s="4" t="inlineStr">
        <is>
          <t>20.00</t>
        </is>
      </c>
    </row>
    <row collapsed="false" customFormat="false" customHeight="false" hidden="false" ht="12.1" outlineLevel="0" r="81">
      <c r="A81" s="5" t="s">
        <f>=HYPERLINK("https://rossileiloes.com.br/lote/detalhe/287152", "138")</f>
      </c>
      <c r="B81" s="4" t="s">
        <f>=HYPERLINK("https://rossileiloes.com.br/lote/detalhe/287152", " 10 un. nichos  1 abajur retratil")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420,00</t>
        </is>
      </c>
      <c r="F81" s="4" t="inlineStr">
        <is>
          <t>20.00</t>
        </is>
      </c>
    </row>
    <row collapsed="false" customFormat="false" customHeight="false" hidden="false" ht="12.1" outlineLevel="0" r="82">
      <c r="A82" s="5" t="s">
        <f>=HYPERLINK("https://rossileiloes.com.br/lote/detalhe/286005", "139")</f>
      </c>
      <c r="B82" s="4" t="s">
        <f>=HYPERLINK("https://rossileiloes.com.br/lote/detalhe/286005", " 7 filtros Tecfil  PSL523")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3.000,00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=HYPERLINK("https://rossileiloes.com.br/lote/detalhe/287161", "140")</f>
      </c>
      <c r="B83" s="4" t="s">
        <f>=HYPERLINK("https://rossileiloes.com.br/lote/detalhe/287161", " Maquina de corte de isolação")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1.400,00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=HYPERLINK("https://rossileiloes.com.br/lote/detalhe/287143", "141")</f>
      </c>
      <c r="B84" s="4" t="s">
        <f>=HYPERLINK("https://rossileiloes.com.br/lote/detalhe/287143", " 50 un. bandeijas de inox")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490,00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=HYPERLINK("https://rossileiloes.com.br/lote/detalhe/287164", "142")</f>
      </c>
      <c r="B85" s="4" t="s">
        <f>=HYPERLINK("https://rossileiloes.com.br/lote/detalhe/287164", " Lote de saldos,sucatas,partes e peças - eletroportáteis,coifa,aquecedores,grill,luminarias,bebedouros ,pan.eletrica,umidificador,acessorios partes ,peças ,e incompletos aprox .60 itens (palet 1.20x1.20x1altura")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=HYPERLINK("https://rossileiloes.com.br/lote/detalhe/287155", "143")</f>
      </c>
      <c r="B86" s="4" t="s">
        <f>=HYPERLINK("https://rossileiloes.com.br/lote/detalhe/287155", " Turbina com motor weg")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2.450,00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=HYPERLINK("https://rossileiloes.com.br/lote/detalhe/286163", "200")</f>
      </c>
      <c r="B87" s="4" t="s">
        <f>=HYPERLINK("https://rossileiloes.com.br/lote/detalhe/286163", "APROX. 5.000 PARAFUSOS DE AÇO DIVERSAS MEDIDAS")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=HYPERLINK("https://rossileiloes.com.br/lote/detalhe/286177", "201")</f>
      </c>
      <c r="B88" s="4" t="s">
        <f>=HYPERLINK("https://rossileiloes.com.br/lote/detalhe/286177", " Câmeras, cocinete, grampeador tapeceiro......")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80,00</t>
        </is>
      </c>
      <c r="F88" s="4" t="inlineStr">
        <is>
          <t>20.00</t>
        </is>
      </c>
    </row>
    <row collapsed="false" customFormat="false" customHeight="false" hidden="false" ht="12.1" outlineLevel="0" r="89">
      <c r="A89" s="5" t="s">
        <f>=HYPERLINK("https://rossileiloes.com.br/lote/detalhe/286178", "202")</f>
      </c>
      <c r="B89" s="4" t="s">
        <f>=HYPERLINK("https://rossileiloes.com.br/lote/detalhe/286178", " Conjunto Didático de Automação Predial")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250,00</t>
        </is>
      </c>
      <c r="F89" s="4" t="inlineStr">
        <is>
          <t>30.00</t>
        </is>
      </c>
    </row>
    <row collapsed="false" customFormat="false" customHeight="false" hidden="false" ht="12.1" outlineLevel="0" r="90">
      <c r="A90" s="5" t="s">
        <f>=HYPERLINK("https://rossileiloes.com.br/lote/detalhe/286169", "203")</f>
      </c>
      <c r="B90" s="4" t="s">
        <f>=HYPERLINK("https://rossileiloes.com.br/lote/detalhe/286169", " Expositor giratório de bolos e tortas Frilux-220 VOLTS FUNCIONANDO")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3.800,00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=HYPERLINK("https://rossileiloes.com.br/lote/detalhe/286174", "204")</f>
      </c>
      <c r="B91" s="4" t="s">
        <f>=HYPERLINK("https://rossileiloes.com.br/lote/detalhe/286174", " 8 un. - Contrapesopara Ombrelone Auto Equip.")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200,00</t>
        </is>
      </c>
      <c r="F91" s="4" t="inlineStr">
        <is>
          <t>30.00</t>
        </is>
      </c>
    </row>
    <row collapsed="false" customFormat="false" customHeight="false" hidden="false" ht="12.1" outlineLevel="0" r="92">
      <c r="A92" s="5" t="s">
        <f>=HYPERLINK("https://rossileiloes.com.br/lote/detalhe/286181", "205")</f>
      </c>
      <c r="B92" s="4" t="s">
        <f>=HYPERLINK("https://rossileiloes.com.br/lote/detalhe/286181", " Fechadura Biométrica digital Adel")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380,00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=HYPERLINK("https://rossileiloes.com.br/lote/detalhe/286172", "206")</f>
      </c>
      <c r="B93" s="4" t="s">
        <f>=HYPERLINK("https://rossileiloes.com.br/lote/detalhe/286172", "Eletrodomésticos e Escova Secadora Soft e outros")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80,00</t>
        </is>
      </c>
      <c r="F93" s="4" t="inlineStr">
        <is>
          <t>30.00</t>
        </is>
      </c>
    </row>
    <row collapsed="false" customFormat="false" customHeight="false" hidden="false" ht="12.1" outlineLevel="0" r="94">
      <c r="A94" s="5" t="s">
        <f>=HYPERLINK("https://rossileiloes.com.br/lote/detalhe/286171", "208")</f>
      </c>
      <c r="B94" s="4" t="s">
        <f>=HYPERLINK("https://rossileiloes.com.br/lote/detalhe/286171", " Geladeira Visacooler, 3 prateleiras")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650,00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=HYPERLINK("https://rossileiloes.com.br/lote/detalhe/286168", "209")</f>
      </c>
      <c r="B95" s="4" t="s">
        <f>=HYPERLINK("https://rossileiloes.com.br/lote/detalhe/286168", " Guarda Roupa 5 portas ORNARE - SEM USO (ainda embalado).")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=HYPERLINK("https://rossileiloes.com.br/lote/detalhe/286173", "211")</f>
      </c>
      <c r="B96" s="4" t="s">
        <f>=HYPERLINK("https://rossileiloes.com.br/lote/detalhe/286173", " Impressoras Epson, HP e outros(sem a estante)-10 unidades")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200,00</t>
        </is>
      </c>
      <c r="F96" s="4" t="inlineStr">
        <is>
          <t>30.00</t>
        </is>
      </c>
    </row>
    <row collapsed="false" customFormat="false" customHeight="false" hidden="false" ht="12.1" outlineLevel="0" r="97">
      <c r="A97" s="5" t="s">
        <f>=HYPERLINK("https://rossileiloes.com.br/lote/detalhe/286170", "212")</f>
      </c>
      <c r="B97" s="4" t="s">
        <f>=HYPERLINK("https://rossileiloes.com.br/lote/detalhe/286170", " 7 Interface de Comando Industrial")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350,00</t>
        </is>
      </c>
      <c r="F97" s="4" t="inlineStr">
        <is>
          <t>30.00</t>
        </is>
      </c>
    </row>
    <row collapsed="false" customFormat="false" customHeight="false" hidden="false" ht="12.1" outlineLevel="0" r="98">
      <c r="A98" s="5" t="s">
        <f>=HYPERLINK("https://rossileiloes.com.br/lote/detalhe/286175", "213")</f>
      </c>
      <c r="B98" s="4" t="s">
        <f>=HYPERLINK("https://rossileiloes.com.br/lote/detalhe/286175", " Máquina de escrever-Funcionando-Olivetti LINEA 98")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250,00</t>
        </is>
      </c>
      <c r="F98" s="4" t="inlineStr">
        <is>
          <t>30.00</t>
        </is>
      </c>
    </row>
    <row collapsed="false" customFormat="false" customHeight="false" hidden="false" ht="12.1" outlineLevel="0" r="99">
      <c r="A99" s="5" t="s">
        <f>=HYPERLINK("https://rossileiloes.com.br/lote/detalhe/286182", "214")</f>
      </c>
      <c r="B99" s="4" t="s">
        <f>=HYPERLINK("https://rossileiloes.com.br/lote/detalhe/286182", " Laboratório Móvel Autolabor")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=HYPERLINK("https://rossileiloes.com.br/lote/detalhe/286165", "215")</f>
      </c>
      <c r="B100" s="4" t="s">
        <f>=HYPERLINK("https://rossileiloes.com.br/lote/detalhe/286165", " Mesa redonda c/ 4 cadeiras brancas")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=HYPERLINK("https://rossileiloes.com.br/lote/detalhe/286183", "216")</f>
      </c>
      <c r="B101" s="4" t="s">
        <f>=HYPERLINK("https://rossileiloes.com.br/lote/detalhe/286183", " Mini Cilindro Disco de Pizza-Marca Eco-Toda em Inox-Funcionando")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2.500,00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=HYPERLINK("https://rossileiloes.com.br/lote/detalhe/286186", "220")</f>
      </c>
      <c r="B102" s="4" t="s">
        <f>=HYPERLINK("https://rossileiloes.com.br/lote/detalhe/286186", " Persiana Branca Romana-L:2,63xA:2,00")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280,00</t>
        </is>
      </c>
      <c r="F102" s="4" t="inlineStr">
        <is>
          <t>30.00</t>
        </is>
      </c>
    </row>
    <row collapsed="false" customFormat="false" customHeight="false" hidden="false" ht="12.1" outlineLevel="0" r="103">
      <c r="A103" s="5" t="s">
        <f>=HYPERLINK("https://rossileiloes.com.br/lote/detalhe/286184", "221")</f>
      </c>
      <c r="B103" s="4" t="s">
        <f>=HYPERLINK("https://rossileiloes.com.br/lote/detalhe/286184", " Porta 82cm, com barra de apoio, chave e guarnição")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=HYPERLINK("https://rossileiloes.com.br/lote/detalhe/286188", "222")</f>
      </c>
      <c r="B104" s="4" t="s">
        <f>=HYPERLINK("https://rossileiloes.com.br/lote/detalhe/286188", " Projetor para TV, embutir no forro s/uso/com motor e braço articulado")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750,00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=HYPERLINK("https://rossileiloes.com.br/lote/detalhe/286185", "223")</f>
      </c>
      <c r="B105" s="4" t="s">
        <f>=HYPERLINK("https://rossileiloes.com.br/lote/detalhe/286185", " Placas e Acessórios")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350,00</t>
        </is>
      </c>
      <c r="F105" s="4" t="inlineStr">
        <is>
          <t>30.00</t>
        </is>
      </c>
    </row>
    <row collapsed="false" customFormat="false" customHeight="false" hidden="false" ht="12.1" outlineLevel="0" r="106">
      <c r="A106" s="5" t="s">
        <f>=HYPERLINK("https://rossileiloes.com.br/lote/detalhe/286190", "224")</f>
      </c>
      <c r="B106" s="4" t="s">
        <f>=HYPERLINK("https://rossileiloes.com.br/lote/detalhe/286190", " Resfriador de água-ECO ER- 400 Litros-220 VOLTS- Funcionando")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4.500,00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=HYPERLINK("https://rossileiloes.com.br/lote/detalhe/286187", "225")</f>
      </c>
      <c r="B107" s="4" t="s">
        <f>=HYPERLINK("https://rossileiloes.com.br/lote/detalhe/286187", "TV 50" PHILIPS - no estado")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=HYPERLINK("https://rossileiloes.com.br/lote/detalhe/286189", "226")</f>
      </c>
      <c r="B108" s="4" t="s">
        <f>=HYPERLINK("https://rossileiloes.com.br/lote/detalhe/286189", " Xbox 360- 2 jogos, 1 controle sem fio, 1 guitarra -  (sem uso)")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380,00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=HYPERLINK("https://rossileiloes.com.br/lote/detalhe/286191", "228")</f>
      </c>
      <c r="B109" s="4" t="s">
        <f>=HYPERLINK("https://rossileiloes.com.br/lote/detalhe/286191", "Toners diversos usados")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180,00</t>
        </is>
      </c>
      <c r="F109" s="4" t="inlineStr">
        <is>
          <t>20.00</t>
        </is>
      </c>
    </row>
    <row collapsed="false" customFormat="false" customHeight="false" hidden="false" ht="12.1" outlineLevel="0" r="110">
      <c r="A110" s="5" t="s">
        <f>=HYPERLINK("https://rossileiloes.com.br/lote/detalhe/286197", "233")</f>
      </c>
      <c r="B110" s="4" t="s">
        <f>=HYPERLINK("https://rossileiloes.com.br/lote/detalhe/286197", " Aprox. 15 un. telefones Intelbras pleno")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100,00</t>
        </is>
      </c>
      <c r="F110" s="4" t="inlineStr">
        <is>
          <t>20.00</t>
        </is>
      </c>
    </row>
    <row collapsed="false" customFormat="false" customHeight="false" hidden="false" ht="12.1" outlineLevel="0" r="111">
      <c r="A111" s="5" t="s">
        <f>=HYPERLINK("https://rossileiloes.com.br/lote/detalhe/286206", "234")</f>
      </c>
      <c r="B111" s="4" t="s">
        <f>=HYPERLINK("https://rossileiloes.com.br/lote/detalhe/286206", " Condensadora Elgin 24.000 BTU e suportes da Evapoadora")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750,00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=HYPERLINK("https://rossileiloes.com.br/lote/detalhe/286199", "235")</f>
      </c>
      <c r="B112" s="4" t="s">
        <f>=HYPERLINK("https://rossileiloes.com.br/lote/detalhe/286199", " 9 un. Reguladores de Pressão_diversos")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350,00</t>
        </is>
      </c>
      <c r="F112" s="4" t="inlineStr">
        <is>
          <t>30.00</t>
        </is>
      </c>
    </row>
    <row collapsed="false" customFormat="false" customHeight="false" hidden="false" ht="12.1" outlineLevel="0" r="113">
      <c r="A113" s="5" t="s">
        <f>=HYPERLINK("https://rossileiloes.com.br/lote/detalhe/286195", "236")</f>
      </c>
      <c r="B113" s="4" t="s">
        <f>=HYPERLINK("https://rossileiloes.com.br/lote/detalhe/286195", " Ar Condicionado 9.000 BTU_Quente e Frio")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350,00</t>
        </is>
      </c>
      <c r="F113" s="4" t="inlineStr">
        <is>
          <t>30.00</t>
        </is>
      </c>
    </row>
    <row collapsed="false" customFormat="false" customHeight="false" hidden="false" ht="12.1" outlineLevel="0" r="114">
      <c r="A114" s="5" t="s">
        <f>=HYPERLINK("https://rossileiloes.com.br/lote/detalhe/286201", "237")</f>
      </c>
      <c r="B114" s="4" t="s">
        <f>=HYPERLINK("https://rossileiloes.com.br/lote/detalhe/286201", " Condensadora da Câmara Fria e Cortina de Ar")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750,00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=HYPERLINK("https://rossileiloes.com.br/lote/detalhe/286200", "238")</f>
      </c>
      <c r="B115" s="4" t="s">
        <f>=HYPERLINK("https://rossileiloes.com.br/lote/detalhe/286200", " 10 Reguladores de Pressão_diversos")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350,00</t>
        </is>
      </c>
      <c r="F115" s="4" t="inlineStr">
        <is>
          <t>30.00</t>
        </is>
      </c>
    </row>
    <row collapsed="false" customFormat="false" customHeight="false" hidden="false" ht="12.1" outlineLevel="0" r="116">
      <c r="A116" s="5" t="s">
        <f>=HYPERLINK("https://rossileiloes.com.br/lote/detalhe/286198", "239")</f>
      </c>
      <c r="B116" s="4" t="s">
        <f>=HYPERLINK("https://rossileiloes.com.br/lote/detalhe/286198", " Turbilhão Galano")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=HYPERLINK("https://rossileiloes.com.br/lote/detalhe/286202", "240")</f>
      </c>
      <c r="B117" s="4" t="s">
        <f>=HYPERLINK("https://rossileiloes.com.br/lote/detalhe/286202", " 2 Furadeiras")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100,00</t>
        </is>
      </c>
      <c r="F117" s="4" t="inlineStr">
        <is>
          <t>20.00</t>
        </is>
      </c>
    </row>
    <row collapsed="false" customFormat="false" customHeight="false" hidden="false" ht="12.1" outlineLevel="0" r="118">
      <c r="A118" s="5" t="s">
        <f>=HYPERLINK("https://rossileiloes.com.br/lote/detalhe/286205", "241")</f>
      </c>
      <c r="B118" s="4" t="s">
        <f>=HYPERLINK("https://rossileiloes.com.br/lote/detalhe/286205", " Lava e Seca 10,2 Kilos, LG, Inverter_FUNCIONANDO")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=HYPERLINK("https://rossileiloes.com.br/lote/detalhe/286203", "242")</f>
      </c>
      <c r="B119" s="4" t="s">
        <f>=HYPERLINK("https://rossileiloes.com.br/lote/detalhe/286203", " 10 Cadeiras de escritório com encosto e braço")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490,00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=HYPERLINK("https://rossileiloes.com.br/lote/detalhe/286196", "243")</f>
      </c>
      <c r="B120" s="4" t="s">
        <f>=HYPERLINK("https://rossileiloes.com.br/lote/detalhe/286196", " 12 Réguas com tomadas_diversas(sem a caixa plástica)")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230,00</t>
        </is>
      </c>
      <c r="F120" s="4" t="inlineStr">
        <is>
          <t>20.00</t>
        </is>
      </c>
    </row>
    <row collapsed="false" customFormat="false" customHeight="false" hidden="false" ht="12.1" outlineLevel="0" r="121">
      <c r="A121" s="5" t="s">
        <f>=HYPERLINK("https://rossileiloes.com.br/lote/detalhe/286204", "244")</f>
      </c>
      <c r="B121" s="4" t="s">
        <f>=HYPERLINK("https://rossileiloes.com.br/lote/detalhe/286204", "Móvel/Floreira com 1 porta- 40cm largura X 1.40 Profundidade X 0.95 Altura. 2 prateleiras")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300,00</t>
        </is>
      </c>
      <c r="F121" s="4" t="inlineStr">
        <is>
          <t>20.00</t>
        </is>
      </c>
    </row>
    <row collapsed="false" customFormat="false" customHeight="false" hidden="false" ht="12.1" outlineLevel="0" r="122">
      <c r="A122" s="5" t="s">
        <f>=HYPERLINK("https://rossileiloes.com.br/lote/detalhe/286176", "245")</f>
      </c>
      <c r="B122" s="4" t="s">
        <f>=HYPERLINK("https://rossileiloes.com.br/lote/detalhe/286176", " Autolabor-laboratório móvel")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=HYPERLINK("https://rossileiloes.com.br/lote/detalhe/286164", "246")</f>
      </c>
      <c r="B123" s="4" t="s">
        <f>=HYPERLINK("https://rossileiloes.com.br/lote/detalhe/286164", " Batedeira Britânia Sem Uso-220 VOLTS")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120,00</t>
        </is>
      </c>
      <c r="F123" s="4" t="inlineStr">
        <is>
          <t>20.00</t>
        </is>
      </c>
    </row>
    <row collapsed="false" customFormat="false" customHeight="false" hidden="false" ht="12.1" outlineLevel="0" r="124">
      <c r="A124" s="5" t="s">
        <f>=HYPERLINK("https://rossileiloes.com.br/lote/detalhe/286166", "247")</f>
      </c>
      <c r="B124" s="4" t="s">
        <f>=HYPERLINK("https://rossileiloes.com.br/lote/detalhe/286166", " Banquetas, alto padrão (2 unidades)")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350,00</t>
        </is>
      </c>
      <c r="F124" s="4" t="inlineStr">
        <is>
          <t>30.00</t>
        </is>
      </c>
    </row>
    <row collapsed="false" customFormat="false" customHeight="false" hidden="false" ht="12.1" outlineLevel="0" r="125">
      <c r="A125" s="5" t="s">
        <f>=HYPERLINK("https://rossileiloes.com.br/lote/detalhe/286180", "248")</f>
      </c>
      <c r="B125" s="4" t="s">
        <f>=HYPERLINK("https://rossileiloes.com.br/lote/detalhe/286180", " Cadeira de Alumínio Semi Nova")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120,00</t>
        </is>
      </c>
      <c r="F125" s="4" t="inlineStr">
        <is>
          <t>30.00</t>
        </is>
      </c>
    </row>
    <row collapsed="false" customFormat="false" customHeight="false" hidden="false" ht="12.1" outlineLevel="0" r="126">
      <c r="A126" s="5" t="s">
        <f>=HYPERLINK("https://rossileiloes.com.br/lote/detalhe/286167", "249")</f>
      </c>
      <c r="B126" s="4" t="s">
        <f>=HYPERLINK("https://rossileiloes.com.br/lote/detalhe/286167", " Coletes(3 unidades)")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150,00</t>
        </is>
      </c>
      <c r="F126" s="4" t="inlineStr">
        <is>
          <t>20.00</t>
        </is>
      </c>
    </row>
    <row collapsed="false" customFormat="false" customHeight="false" hidden="false" ht="12.1" outlineLevel="0" r="127">
      <c r="A127" s="5" t="s">
        <f>=HYPERLINK("https://rossileiloes.com.br/lote/detalhe/286240", "250")</f>
      </c>
      <c r="B127" s="4" t="s">
        <f>=HYPERLINK("https://rossileiloes.com.br/lote/detalhe/286240", "GELADERIA ELECTROLUX 431L - FROST FREE")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1.650,00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=HYPERLINK("https://rossileiloes.com.br/lote/detalhe/286241", "251")</f>
      </c>
      <c r="B128" s="4" t="s">
        <f>=HYPERLINK("https://rossileiloes.com.br/lote/detalhe/286241", "GELADERIA ELECTROLUX 431L - AÇO INOX FROST FREE")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1.550,00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=HYPERLINK("https://rossileiloes.com.br/lote/detalhe/286242", "252")</f>
      </c>
      <c r="B129" s="4" t="s">
        <f>=HYPERLINK("https://rossileiloes.com.br/lote/detalhe/286242", "02 GELADERIAS BRANCAS ( 01 ELECTROLUX 332LTS DUPLEX E 01 CONSUL 334LITROS 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1.600,00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=HYPERLINK("https://rossileiloes.com.br/lote/detalhe/286243", "253")</f>
      </c>
      <c r="B130" s="4" t="s">
        <f>=HYPERLINK("https://rossileiloes.com.br/lote/detalhe/286243", "GELADEIRA CONSUL CRM56HK-FUNCIONANDO-450 L-220VOLTS-NO ESTADO")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1.850,00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=HYPERLINK("https://rossileiloes.com.br/lote/detalhe/286244", "254")</f>
      </c>
      <c r="B131" s="4" t="s">
        <f>=HYPERLINK("https://rossileiloes.com.br/lote/detalhe/286244", "GELADEIRA DFN 41-FROS FREE-220 VOLTS-FUNCIONANDO-NO ESTADO")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1.550,00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=HYPERLINK("https://rossileiloes.com.br/lote/detalhe/286245", "255")</f>
      </c>
      <c r="B132" s="4" t="s">
        <f>=HYPERLINK("https://rossileiloes.com.br/lote/detalhe/286245", "GELADEIRA 431 L-TF55-FROS FREE-FUNCIONANDO-220VOLTS-NO ESTADO")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1.550,00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=HYPERLINK("https://rossileiloes.com.br/lote/detalhe/286109", "345")</f>
      </c>
      <c r="B133" s="4" t="s">
        <f>=HYPERLINK("https://rossileiloes.com.br/lote/detalhe/286109", "02 UN. ESTAÇÃO DE TRABALHO 8 LUGARES")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2.500,00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=HYPERLINK("https://rossileiloes.com.br/lote/detalhe/286098", "346")</f>
      </c>
      <c r="B134" s="4" t="s">
        <f>=HYPERLINK("https://rossileiloes.com.br/lote/detalhe/286098", " APROX. 400.000 UN. ARRUELA PRESSAO SERR GEO M6 10,8MMX0,9MM (COD. 1100012)")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5.000,00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=HYPERLINK("https://rossileiloes.com.br/lote/detalhe/286105", "347")</f>
      </c>
      <c r="B135" s="4" t="s">
        <f>=HYPERLINK("https://rossileiloes.com.br/lote/detalhe/286105", " APROX. 22.000 UN. PORCA SXT GEO M5 8,0MM (COD. 1100034)")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245,00</t>
        </is>
      </c>
      <c r="F135" s="4" t="inlineStr">
        <is>
          <t>10.00</t>
        </is>
      </c>
    </row>
    <row collapsed="false" customFormat="false" customHeight="false" hidden="false" ht="12.1" outlineLevel="0" r="136">
      <c r="A136" s="5" t="s">
        <f>=HYPERLINK("https://rossileiloes.com.br/lote/detalhe/286108", "349")</f>
      </c>
      <c r="B136" s="4" t="s">
        <f>=HYPERLINK("https://rossileiloes.com.br/lote/detalhe/286108", " APROX. 11.500 UN. PARAFUSO LENT PHI NQ M3 10,0MM ( COD. 1100054)")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900,00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=HYPERLINK("https://rossileiloes.com.br/lote/detalhe/286111", "350")</f>
      </c>
      <c r="B137" s="4" t="s">
        <f>=HYPERLINK("https://rossileiloes.com.br/lote/detalhe/286111", " APROX. 5.900 UN. PARAFUSO FRC GEO 1/4"X3/4"(COD.1100058)")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250,00</t>
        </is>
      </c>
      <c r="F137" s="4" t="inlineStr">
        <is>
          <t>10.00</t>
        </is>
      </c>
    </row>
    <row collapsed="false" customFormat="false" customHeight="false" hidden="false" ht="12.1" outlineLevel="0" r="138">
      <c r="A138" s="5" t="s">
        <f>=HYPERLINK("https://rossileiloes.com.br/lote/detalhe/286103", "351")</f>
      </c>
      <c r="B138" s="4" t="s">
        <f>=HYPERLINK("https://rossileiloes.com.br/lote/detalhe/286103", " APROX. 5.000 UN. PARAFUSO FRC GEO 1/4"X1" (COD. 1100059)")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200,00</t>
        </is>
      </c>
      <c r="F138" s="4" t="inlineStr">
        <is>
          <t>10.00</t>
        </is>
      </c>
    </row>
    <row collapsed="false" customFormat="false" customHeight="false" hidden="false" ht="12.1" outlineLevel="0" r="139">
      <c r="A139" s="5" t="s">
        <f>=HYPERLINK("https://rossileiloes.com.br/lote/detalhe/286100", "352")</f>
      </c>
      <c r="B139" s="4" t="s">
        <f>=HYPERLINK("https://rossileiloes.com.br/lote/detalhe/286100", " APROX. 20.500 UN.. PARAFUSO CH PHI BCR M4 35,0MM (COD. 1100076)")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300,00</t>
        </is>
      </c>
      <c r="F139" s="4" t="inlineStr">
        <is>
          <t>10.00</t>
        </is>
      </c>
    </row>
    <row collapsed="false" customFormat="false" customHeight="false" hidden="false" ht="12.1" outlineLevel="0" r="140">
      <c r="A140" s="5" t="s">
        <f>=HYPERLINK("https://rossileiloes.com.br/lote/detalhe/286094", "353")</f>
      </c>
      <c r="B140" s="4" t="s">
        <f>=HYPERLINK("https://rossileiloes.com.br/lote/detalhe/286094", " APROX. 41.300 UN PARAFUSO FLAN P/PLASTICO PHI ZB 3,0MMX12,0MM ( COD. 1100096)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400,00</t>
        </is>
      </c>
      <c r="F140" s="4" t="inlineStr">
        <is>
          <t>10.00</t>
        </is>
      </c>
    </row>
    <row collapsed="false" customFormat="false" customHeight="false" hidden="false" ht="12.1" outlineLevel="0" r="141">
      <c r="A141" s="5" t="s">
        <f>=HYPERLINK("https://rossileiloes.com.br/lote/detalhe/286106", "354")</f>
      </c>
      <c r="B141" s="4" t="s">
        <f>=HYPERLINK("https://rossileiloes.com.br/lote/detalhe/286106", " APROX. 137.500 UN PARAFUSO PAN P/PLASTICO PHI ZB 3,0MMX20,0MM (COD. 1100098) 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950,00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=HYPERLINK("https://rossileiloes.com.br/lote/detalhe/286096", "355")</f>
      </c>
      <c r="B142" s="4" t="s">
        <f>=HYPERLINK("https://rossileiloes.com.br/lote/detalhe/286096", " APROX. 79.000 UN. PARAFUSO PAN P/PLASTICO PHI ZB 3,0MMX30,0MM (COD. 1100099)")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750,00</t>
        </is>
      </c>
      <c r="F142" s="4" t="inlineStr">
        <is>
          <t>10.00</t>
        </is>
      </c>
    </row>
    <row collapsed="false" customFormat="false" customHeight="false" hidden="false" ht="12.1" outlineLevel="0" r="143">
      <c r="A143" s="5" t="s">
        <f>=HYPERLINK("https://rossileiloes.com.br/lote/detalhe/286112", "356")</f>
      </c>
      <c r="B143" s="4" t="s">
        <f>=HYPERLINK("https://rossileiloes.com.br/lote/detalhe/286112", " APROX. 58.000 UN. REBITE DE REPUXO ALUMINIO 2,4 X 10 MM - REF / R210 (COD. 1100113)")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450,00</t>
        </is>
      </c>
      <c r="F143" s="4" t="inlineStr">
        <is>
          <t>10.00</t>
        </is>
      </c>
    </row>
    <row collapsed="false" customFormat="false" customHeight="false" hidden="false" ht="12.1" outlineLevel="0" r="144">
      <c r="A144" s="5" t="s">
        <f>=HYPERLINK("https://rossileiloes.com.br/lote/detalhe/286095", "357")</f>
      </c>
      <c r="B144" s="4" t="s">
        <f>=HYPERLINK("https://rossileiloes.com.br/lote/detalhe/286095", " APROX. 19.600 UN. REBITE POP NUT H. M4-FECH. 2MM-ROSC CEGA (COD. 1100116)")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800,00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=HYPERLINK("https://rossileiloes.com.br/lote/detalhe/286118", "358")</f>
      </c>
      <c r="B145" s="4" t="s">
        <f>=HYPERLINK("https://rossileiloes.com.br/lote/detalhe/286118", " APROX. 56.000,00 UN. REBITE RIVKLE PLUS M6 PO300ZA (COD. 1100118)")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2.100,00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=HYPERLINK("https://rossileiloes.com.br/lote/detalhe/286110", "359")</f>
      </c>
      <c r="B146" s="4" t="s">
        <f>=HYPERLINK("https://rossileiloes.com.br/lote/detalhe/286110", " APROX. 3.450 UN. PARAFUSO OLHAL GEO M12 250,0MM ( COD. 1100120)")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18.000,00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=HYPERLINK("https://rossileiloes.com.br/lote/detalhe/286099", "360")</f>
      </c>
      <c r="B147" s="4" t="s">
        <f>=HYPERLINK("https://rossileiloes.com.br/lote/detalhe/286099", " APROX. 1.380 UN. PARAFUSO SXT PHI GEO 1/4"X2.1/4" ( COD. 1100125)")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100,00</t>
        </is>
      </c>
      <c r="F147" s="4" t="inlineStr">
        <is>
          <t>10.00</t>
        </is>
      </c>
    </row>
    <row collapsed="false" customFormat="false" customHeight="false" hidden="false" ht="12.1" outlineLevel="0" r="148">
      <c r="A148" s="5" t="s">
        <f>=HYPERLINK("https://rossileiloes.com.br/lote/detalhe/286102", "362")</f>
      </c>
      <c r="B148" s="4" t="s">
        <f>=HYPERLINK("https://rossileiloes.com.br/lote/detalhe/286102", " APROX. 2.500 UN. PARAFUSO SXT GEO M8 35,0MM 10,0MM (COD. 1100131)")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250,00</t>
        </is>
      </c>
      <c r="F148" s="4" t="inlineStr">
        <is>
          <t>10.00</t>
        </is>
      </c>
    </row>
    <row collapsed="false" customFormat="false" customHeight="false" hidden="false" ht="12.1" outlineLevel="0" r="149">
      <c r="A149" s="5" t="s">
        <f>=HYPERLINK("https://rossileiloes.com.br/lote/detalhe/286107", "365")</f>
      </c>
      <c r="B149" s="4" t="s">
        <f>=HYPERLINK("https://rossileiloes.com.br/lote/detalhe/286107", " APROX. 6.650 UN. GRAMPO U ZB 98,0MMX85,0MMX70,0MMX58,0MM M8 P/MASTRO 2POL ( COD. 1100136)")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=HYPERLINK("https://rossileiloes.com.br/lote/detalhe/286101", "366")</f>
      </c>
      <c r="B150" s="4" t="s">
        <f>=HYPERLINK("https://rossileiloes.com.br/lote/detalhe/286101", " APROX. 23.000 UN. ARRUELA PRESSAO LISA ZB 5/16" 8,6MMX20,1MM ( COD. 1100139)")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640,00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=HYPERLINK("https://rossileiloes.com.br/lote/detalhe/286113", "367")</f>
      </c>
      <c r="B151" s="4" t="s">
        <f>=HYPERLINK("https://rossileiloes.com.br/lote/detalhe/286113", " APROX. 36.000 UN. ARRUELA DENTADA EXT GEO M8 17,0MM (COD. 1100145)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1.900,00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=HYPERLINK("https://rossileiloes.com.br/lote/detalhe/286104", "368")</f>
      </c>
      <c r="B152" s="4" t="s">
        <f>=HYPERLINK("https://rossileiloes.com.br/lote/detalhe/286104", " APROX. 2.000 UN. PARAFUSO SXT PHI GEO 1/4"X5.1/2" (COD. 1100146)")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=HYPERLINK("https://rossileiloes.com.br/lote/detalhe/286115", "369")</f>
      </c>
      <c r="B153" s="4" t="s">
        <f>=HYPERLINK("https://rossileiloes.com.br/lote/detalhe/286115", " APROX. 2.500 UN. PARAFUSO SXT PHI GEO M6 16,0MM (COD. 1100147)")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=HYPERLINK("https://rossileiloes.com.br/lote/detalhe/286120", "370")</f>
      </c>
      <c r="B154" s="4" t="s">
        <f>=HYPERLINK("https://rossileiloes.com.br/lote/detalhe/286120", " APROX. 1350 UN. PORCA SXT AUT GEO M12 22,0MM (COD. 1100149)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3.670,00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=HYPERLINK("https://rossileiloes.com.br/lote/detalhe/286122", "371")</f>
      </c>
      <c r="B155" s="4" t="s">
        <f>=HYPERLINK("https://rossileiloes.com.br/lote/detalhe/286122", " APROX. 5.000 UN. PARAFUSO ABAULADO FC ZB M3 30,0MM (COD. 1100159)")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100,00</t>
        </is>
      </c>
      <c r="F155" s="4" t="inlineStr">
        <is>
          <t>10.00</t>
        </is>
      </c>
    </row>
    <row collapsed="false" customFormat="false" customHeight="false" hidden="false" ht="12.1" outlineLevel="0" r="156">
      <c r="A156" s="5" t="s">
        <f>=HYPERLINK("https://rossileiloes.com.br/lote/detalhe/286114", "372")</f>
      </c>
      <c r="B156" s="4" t="s">
        <f>=HYPERLINK("https://rossileiloes.com.br/lote/detalhe/286114", " APROX. 33.000 UN PARAFUSO PAN PHI P/PLAST ZB 2,2MMX5,0MM (COD. 1100169)")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400,00</t>
        </is>
      </c>
      <c r="F156" s="4" t="inlineStr">
        <is>
          <t>10.00</t>
        </is>
      </c>
    </row>
    <row collapsed="false" customFormat="false" customHeight="false" hidden="false" ht="12.1" outlineLevel="0" r="157">
      <c r="A157" s="5" t="s">
        <f>=HYPERLINK("https://rossileiloes.com.br/lote/detalhe/286097", "374")</f>
      </c>
      <c r="B157" s="4" t="s">
        <f>=HYPERLINK("https://rossileiloes.com.br/lote/detalhe/286097", " APROX. 12.000 UN PARAFUSO PAN PHI NQ M3 8,0MM ( COD. 1100174) e APROX. 7.000 UN PARAFUSO PAN PHI BCR M2 0,4MMX6,0MM (COD. 1100176)")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150,00</t>
        </is>
      </c>
      <c r="F157" s="4" t="inlineStr">
        <is>
          <t>10.00</t>
        </is>
      </c>
    </row>
    <row collapsed="false" customFormat="false" customHeight="false" hidden="false" ht="12.1" outlineLevel="0" r="158">
      <c r="A158" s="5" t="s">
        <f>=HYPERLINK("https://rossileiloes.com.br/lote/detalhe/286117", "375")</f>
      </c>
      <c r="B158" s="4" t="s">
        <f>=HYPERLINK("https://rossileiloes.com.br/lote/detalhe/286117", " APROX. 30.000 UN. PARAFUSO PAN PHI BCR M2 0,4MMX6,0MM ( COD. 1100178)")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=HYPERLINK("https://rossileiloes.com.br/lote/detalhe/286124", "376")</f>
      </c>
      <c r="B159" s="4" t="s">
        <f>=HYPERLINK("https://rossileiloes.com.br/lote/detalhe/286124", " APROX. 13.500 UN. PARAFUSO PAN PHI BCR M2 0,4MMX7,0MM ( COD. 1100179) e APROX. 2.500 UN. PARAFUSO SXT NQ M5 0,8MMX20,0MM ( COD. 1100183)")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200,00</t>
        </is>
      </c>
      <c r="F159" s="4" t="inlineStr">
        <is>
          <t>10.00</t>
        </is>
      </c>
    </row>
    <row collapsed="false" customFormat="false" customHeight="false" hidden="false" ht="12.1" outlineLevel="0" r="160">
      <c r="A160" s="5" t="s">
        <f>=HYPERLINK("https://rossileiloes.com.br/lote/detalhe/286119", "377")</f>
      </c>
      <c r="B160" s="4" t="s">
        <f>=HYPERLINK("https://rossileiloes.com.br/lote/detalhe/286119", " APROX. 6.500 UN. PORCA SXT-B ZB M5 0,8MMX8,0MM ( COD. 1100184)")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700,00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=HYPERLINK("https://rossileiloes.com.br/lote/detalhe/286116", "378")</f>
      </c>
      <c r="B161" s="4" t="s">
        <f>=HYPERLINK("https://rossileiloes.com.br/lote/detalhe/286116", " APROX. 9.000 UN. PARAFUSO CH PHI CR M4 12,0MM (COD. 1100186)")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200,00</t>
        </is>
      </c>
      <c r="F161" s="4" t="inlineStr">
        <is>
          <t>10.00</t>
        </is>
      </c>
    </row>
    <row collapsed="false" customFormat="false" customHeight="false" hidden="false" ht="12.1" outlineLevel="0" r="162">
      <c r="A162" s="5" t="s">
        <f>=HYPERLINK("https://rossileiloes.com.br/lote/detalhe/286121", "379")</f>
      </c>
      <c r="B162" s="4" t="s">
        <f>=HYPERLINK("https://rossileiloes.com.br/lote/detalhe/286121", " APROX. 3.300 UN. GRAMPO U ZB 60,0MMX43,0MMX34,0MMX36,0MM M5 ( COD. 1100187) e APROX. 10.000 UN. PARAFUSO CIL FS BCR M3 16,0MM ( COD. 1100196)")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300,00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=HYPERLINK("https://rossileiloes.com.br/lote/detalhe/286123", "380")</f>
      </c>
      <c r="B163" s="4" t="s">
        <f>=HYPERLINK("https://rossileiloes.com.br/lote/detalhe/286123", " APROX. 5.900 UN. PORCA SXT ZB M5 ( COD. 1100197) e PARAFUSO AA CH PHI ZB 2,9MMX6,5MM ( COD. 1100223)")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200,00</t>
        </is>
      </c>
      <c r="F163" s="4" t="inlineStr">
        <is>
          <t>10.00</t>
        </is>
      </c>
    </row>
    <row collapsed="false" customFormat="false" customHeight="false" hidden="false" ht="12.1" outlineLevel="0" r="164">
      <c r="A164" s="5" t="s">
        <f>=HYPERLINK("https://rossileiloes.com.br/lote/detalhe/286125", "382")</f>
      </c>
      <c r="B164" s="4" t="s">
        <f>=HYPERLINK("https://rossileiloes.com.br/lote/detalhe/286125", "APROX. 50 METROS - CABO COAXIAL DLCR 12 SF")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900,00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=HYPERLINK("https://rossileiloes.com.br/lote/detalhe/286013", "3003")</f>
      </c>
      <c r="B165" s="4" t="s">
        <f>=HYPERLINK("https://rossileiloes.com.br/lote/detalhe/286013", " Lote com Notebooks, placas mãe de notebooks e telas de notebook. Conforme relação de itens")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2.000,00</t>
        </is>
      </c>
      <c r="F165" s="4" t="inlineStr">
        <is>
          <t>200.00</t>
        </is>
      </c>
    </row>
    <row collapsed="false" customFormat="false" customHeight="false" hidden="false" ht="12.1" outlineLevel="0" r="166">
      <c r="A166" s="5" t="s">
        <f>=HYPERLINK("https://rossileiloes.com.br/lote/detalhe/286010", "3004")</f>
      </c>
      <c r="B166" s="4" t="s">
        <f>=HYPERLINK("https://rossileiloes.com.br/lote/detalhe/286010", " Lote de itens variados conforme relação.")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5.000,00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=HYPERLINK("https://rossileiloes.com.br/lote/detalhe/286016", "3005")</f>
      </c>
      <c r="B167" s="4" t="s">
        <f>=HYPERLINK("https://rossileiloes.com.br/lote/detalhe/286016", " 1 Maquina de Costura Industrial Reta Bother, 1 Maquina de Costura de Braço Piffaf")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900,00</t>
        </is>
      </c>
      <c r="F167" s="4" t="inlineStr">
        <is>
          <t>150.00</t>
        </is>
      </c>
    </row>
    <row collapsed="false" customFormat="false" customHeight="false" hidden="false" ht="12.1" outlineLevel="0" r="168">
      <c r="A168" s="5" t="s">
        <f>=HYPERLINK("https://rossileiloes.com.br/lote/detalhe/286015", "3006")</f>
      </c>
      <c r="B168" s="4" t="s">
        <f>=HYPERLINK("https://rossileiloes.com.br/lote/detalhe/286015", " Lixadeira Para Acabamento Sapateiro 3 Pontas, Lixadeira Para Acabamento Sapateiro 6 Pontas e Compresseor Ferrari 24 l")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700,00</t>
        </is>
      </c>
      <c r="F168" s="4" t="inlineStr">
        <is>
          <t>150.00</t>
        </is>
      </c>
    </row>
    <row collapsed="false" customFormat="false" customHeight="false" hidden="false" ht="12.1" outlineLevel="0" r="169">
      <c r="A169" s="5" t="s">
        <f>=HYPERLINK("https://rossileiloes.com.br/lote/detalhe/286018", "3007")</f>
      </c>
      <c r="B169" s="4" t="s">
        <f>=HYPERLINK("https://rossileiloes.com.br/lote/detalhe/286018", " Forno Industrial Helmo a gás 350°")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900,00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=HYPERLINK("https://rossileiloes.com.br/lote/detalhe/286019", "3008")</f>
      </c>
      <c r="B170" s="4" t="s">
        <f>=HYPERLINK("https://rossileiloes.com.br/lote/detalhe/286019", " Rampa de Madeira Para Treinamento de Fisioterapia com 3 degraus")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700,00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=HYPERLINK("https://rossileiloes.com.br/lote/detalhe/286014", "3009")</f>
      </c>
      <c r="B171" s="4" t="s">
        <f>=HYPERLINK("https://rossileiloes.com.br/lote/detalhe/286014", " 2 Cadeiras de Rodas Infantil e 1 Cadeira de Rodas Adulto")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1.500,00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=HYPERLINK("https://rossileiloes.com.br/lote/detalhe/286020", "5002")</f>
      </c>
      <c r="B172" s="4" t="s">
        <f>=HYPERLINK("https://rossileiloes.com.br/lote/detalhe/286020", " APROX. 670 KG DE TIRAS, GUIAS, PERFIS E MAIS. CONFORME ESPECIFICAÇÔES")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1.800,00</t>
        </is>
      </c>
      <c r="F172" s="4" t="inlineStr">
        <is>
          <t>200.00</t>
        </is>
      </c>
    </row>
    <row collapsed="false" customFormat="false" customHeight="false" hidden="false" ht="12.1" outlineLevel="0" r="173">
      <c r="A173" s="5" t="s">
        <f>=HYPERLINK("https://rossileiloes.com.br/lote/detalhe/286043", "5003")</f>
      </c>
      <c r="B173" s="4" t="s">
        <f>=HYPERLINK("https://rossileiloes.com.br/lote/detalhe/286043", " Cristo esculpido em madeira")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800,00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=HYPERLINK("https://rossileiloes.com.br/lote/detalhe/286030", "5005")</f>
      </c>
      <c r="B174" s="4" t="s">
        <f>=HYPERLINK("https://rossileiloes.com.br/lote/detalhe/286030", " Mesa centenária em Imbuia")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1.800,00</t>
        </is>
      </c>
      <c r="F174" s="4" t="inlineStr">
        <is>
          <t>150.00</t>
        </is>
      </c>
    </row>
    <row collapsed="false" customFormat="false" customHeight="false" hidden="false" ht="12.1" outlineLevel="0" r="175">
      <c r="A175" s="5" t="s">
        <f>=HYPERLINK("https://rossileiloes.com.br/lote/detalhe/286031", "5006")</f>
      </c>
      <c r="B175" s="4" t="s">
        <f>=HYPERLINK("https://rossileiloes.com.br/lote/detalhe/286031", " Mesa de dormente com dois bancos")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1.500,00</t>
        </is>
      </c>
      <c r="F175" s="4" t="inlineStr">
        <is>
          <t>150.00</t>
        </is>
      </c>
    </row>
    <row collapsed="false" customFormat="false" customHeight="false" hidden="false" ht="12.1" outlineLevel="0" r="176">
      <c r="A176" s="5" t="s">
        <f>=HYPERLINK("https://rossileiloes.com.br/lote/detalhe/286039", "5007")</f>
      </c>
      <c r="B176" s="4" t="s">
        <f>=HYPERLINK("https://rossileiloes.com.br/lote/detalhe/286039", " 02 Balanças de sacaria com os pesos")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900,00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=HYPERLINK("https://rossileiloes.com.br/lote/detalhe/286036", "5008")</f>
      </c>
      <c r="B177" s="4" t="s">
        <f>=HYPERLINK("https://rossileiloes.com.br/lote/detalhe/286036", " 05 Moedores fixados em madeira de lei. Sendo 3 maiores e 2 menores")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900,00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=HYPERLINK("https://rossileiloes.com.br/lote/detalhe/286033", "5009")</f>
      </c>
      <c r="B178" s="4" t="s">
        <f>=HYPERLINK("https://rossileiloes.com.br/lote/detalhe/286033", " Balcão  em madeira de cruzeta, tampo móvel de azulejo cor azul marinho (A)")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900,00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=HYPERLINK("https://rossileiloes.com.br/lote/detalhe/286032", "5010")</f>
      </c>
      <c r="B179" s="4" t="s">
        <f>=HYPERLINK("https://rossileiloes.com.br/lote/detalhe/286032", " Balcão  em madeira de cruzeta, tampo móvel de azulejo cor azul marinho (B)")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900,00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=HYPERLINK("https://rossileiloes.com.br/lote/detalhe/286040", "5011")</f>
      </c>
      <c r="B180" s="4" t="s">
        <f>=HYPERLINK("https://rossileiloes.com.br/lote/detalhe/286040", " Balcão  em madeira de cruzeta, tampo móvel de azulejo cor azul marinho (C)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900,00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=HYPERLINK("https://rossileiloes.com.br/lote/detalhe/286034", "5012")</f>
      </c>
      <c r="B181" s="4" t="s">
        <f>=HYPERLINK("https://rossileiloes.com.br/lote/detalhe/286034", " Balcão  em madeira de cruzeta, tampo móvel de azulejo cor azul marinho (D)")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900,00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=HYPERLINK("https://rossileiloes.com.br/lote/detalhe/286026", "5013")</f>
      </c>
      <c r="B182" s="4" t="s">
        <f>=HYPERLINK("https://rossileiloes.com.br/lote/detalhe/286026", " Balcão  em madeira de cruzeta, tampo móvel de azulejo cor azul marinho (E)")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900,00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=HYPERLINK("https://rossileiloes.com.br/lote/detalhe/286035", "5014")</f>
      </c>
      <c r="B183" s="4" t="s">
        <f>=HYPERLINK("https://rossileiloes.com.br/lote/detalhe/286035", " Balcão  em madeira de cruzeta, tampo móvel de azulejo cor azul marinho (F)")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900,00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=HYPERLINK("https://rossileiloes.com.br/lote/detalhe/286038", "5015")</f>
      </c>
      <c r="B184" s="4" t="s">
        <f>=HYPERLINK("https://rossileiloes.com.br/lote/detalhe/286038", " Balança vermelha grande")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=HYPERLINK("https://rossileiloes.com.br/lote/detalhe/286042", "5016")</f>
      </c>
      <c r="B185" s="4" t="s">
        <f>=HYPERLINK("https://rossileiloes.com.br/lote/detalhe/286042", " Balança marrom tam.medio")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300,00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=HYPERLINK("https://rossileiloes.com.br/lote/detalhe/286037", "5017")</f>
      </c>
      <c r="B186" s="4" t="s">
        <f>=HYPERLINK("https://rossileiloes.com.br/lote/detalhe/286037", " Balança vermelha tam.medio")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300,00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=HYPERLINK("https://rossileiloes.com.br/lote/detalhe/286045", "5018")</f>
      </c>
      <c r="B187" s="4" t="s">
        <f>=HYPERLINK("https://rossileiloes.com.br/lote/detalhe/286045", " Torradores de café (2 unidades)")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200,00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=HYPERLINK("https://rossileiloes.com.br/lote/detalhe/286044", "5026")</f>
      </c>
      <c r="B188" s="4" t="s">
        <f>=HYPERLINK("https://rossileiloes.com.br/lote/detalhe/286044", " Pilão sem a mão")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400,00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=HYPERLINK("https://rossileiloes.com.br/lote/detalhe/286029", "5027")</f>
      </c>
      <c r="B189" s="4" t="s">
        <f>=HYPERLINK("https://rossileiloes.com.br/lote/detalhe/286029", " Armário em madeira. Usado")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800,00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=HYPERLINK("https://rossileiloes.com.br/lote/detalhe/286041", "5029")</f>
      </c>
      <c r="B190" s="4" t="s">
        <f>=HYPERLINK("https://rossileiloes.com.br/lote/detalhe/286041", " Arado")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800,00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=HYPERLINK("https://rossileiloes.com.br/lote/detalhe/286028", "5035")</f>
      </c>
      <c r="B191" s="4" t="s">
        <f>=HYPERLINK("https://rossileiloes.com.br/lote/detalhe/286028", "Chaise de Rafis indonésia. Usada (A)")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600,00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=HYPERLINK("https://rossileiloes.com.br/lote/detalhe/286047", "5036")</f>
      </c>
      <c r="B192" s="4" t="s">
        <f>=HYPERLINK("https://rossileiloes.com.br/lote/detalhe/286047", "Chaise de Rafis indonésia. Usada (B)")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600,00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=HYPERLINK("https://rossileiloes.com.br/lote/detalhe/286027", "5038")</f>
      </c>
      <c r="B193" s="4" t="s">
        <f>=HYPERLINK("https://rossileiloes.com.br/lote/detalhe/286027", " Lustre antigo em metal")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800,00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=HYPERLINK("https://rossileiloes.com.br/lote/detalhe/286046", "5039")</f>
      </c>
      <c r="B194" s="4" t="s">
        <f>=HYPERLINK("https://rossileiloes.com.br/lote/detalhe/286046", " Carteira escolar antiga")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400,00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=HYPERLINK("https://rossileiloes.com.br/lote/detalhe/286083", "5040")</f>
      </c>
      <c r="B195" s="4" t="s">
        <f>=HYPERLINK("https://rossileiloes.com.br/lote/detalhe/286083", " Máquina Vigorelli. Funcionando")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650,00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=HYPERLINK("https://rossileiloes.com.br/lote/detalhe/286085", "5041")</f>
      </c>
      <c r="B196" s="4" t="s">
        <f>=HYPERLINK("https://rossileiloes.com.br/lote/detalhe/286085", " 04 Formas de tijolo comum")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300,00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=HYPERLINK("https://rossileiloes.com.br/lote/detalhe/286080", "5042")</f>
      </c>
      <c r="B197" s="4" t="s">
        <f>=HYPERLINK("https://rossileiloes.com.br/lote/detalhe/286080", " Máquina escrever antiga")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150,00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=HYPERLINK("https://rossileiloes.com.br/lote/detalhe/286087", "5043")</f>
      </c>
      <c r="B198" s="4" t="s">
        <f>=HYPERLINK("https://rossileiloes.com.br/lote/detalhe/286087", " Máquina escrever antiga")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150,00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=HYPERLINK("https://rossileiloes.com.br/lote/detalhe/286088", "5044")</f>
      </c>
      <c r="B199" s="4" t="s">
        <f>=HYPERLINK("https://rossileiloes.com.br/lote/detalhe/286088", "Mesa de cabeceira em imbuia")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150,00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=HYPERLINK("https://rossileiloes.com.br/lote/detalhe/286081", "5046")</f>
      </c>
      <c r="B200" s="4" t="s">
        <f>=HYPERLINK("https://rossileiloes.com.br/lote/detalhe/286081", " Quatro esculturas")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400,00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=HYPERLINK("https://rossileiloes.com.br/lote/detalhe/286086", "5047")</f>
      </c>
      <c r="B201" s="4" t="s">
        <f>=HYPERLINK("https://rossileiloes.com.br/lote/detalhe/286086", " Rádio vitrola em Imbuia")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900,00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=HYPERLINK("https://rossileiloes.com.br/lote/detalhe/286082", "5049")</f>
      </c>
      <c r="B202" s="4" t="s">
        <f>=HYPERLINK("https://rossileiloes.com.br/lote/detalhe/286082", " Mesa em imbuia com tampo de mármore. Medidas 75 x 90. Acompanha duas cadeiras em Imbuia")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750,00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=HYPERLINK("https://rossileiloes.com.br/lote/detalhe/286084", "5050")</f>
      </c>
      <c r="B203" s="4" t="s">
        <f>=HYPERLINK("https://rossileiloes.com.br/lote/detalhe/286084", " Baú de madeira . Medidas 1,90 x 0,51 x 0,53")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500,00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=HYPERLINK("https://rossileiloes.com.br/lote/detalhe/286207", "6002")</f>
      </c>
      <c r="B204" s="4" t="s">
        <f>=HYPERLINK("https://rossileiloes.com.br/lote/detalhe/286207", " Aparelho de Som Toshiba")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145,00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=HYPERLINK("https://rossileiloes.com.br/lote/detalhe/286212", "6003")</f>
      </c>
      <c r="B205" s="4" t="s">
        <f>=HYPERLINK("https://rossileiloes.com.br/lote/detalhe/286212", " APARELHO DE SOM GRADIENTE. COM 3 DISQUETEIRAS. LIGANDO")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145,00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=HYPERLINK("https://rossileiloes.com.br/lote/detalhe/286208", "6004")</f>
      </c>
      <c r="B206" s="4" t="s">
        <f>=HYPERLINK("https://rossileiloes.com.br/lote/detalhe/286208", "  DVD Karaokê Mondial")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160,00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=HYPERLINK("https://rossileiloes.com.br/lote/detalhe/286210", "6005")</f>
      </c>
      <c r="B207" s="4" t="s">
        <f>=HYPERLINK("https://rossileiloes.com.br/lote/detalhe/286210", " Toca CD DVD Toshiba")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60,00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=HYPERLINK("https://rossileiloes.com.br/lote/detalhe/286211", "6006")</f>
      </c>
      <c r="B208" s="4" t="s">
        <f>=HYPERLINK("https://rossileiloes.com.br/lote/detalhe/286211", "  Minuteira, Parafusadeira (s/bateria) Porta Celular Autom")</f>
      </c>
      <c r="C208" s="4" t="inlineStr">
        <is>
          <t>Lote retirado</t>
        </is>
      </c>
      <c r="D208" s="4" t="inlineStr">
        <is>
          <t>1</t>
        </is>
      </c>
      <c r="E208" s="5" t="inlineStr">
        <is>
          <t>70,00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=HYPERLINK("https://rossileiloes.com.br/lote/detalhe/286209", "6007")</f>
      </c>
      <c r="B209" s="4" t="s">
        <f>=HYPERLINK("https://rossileiloes.com.br/lote/detalhe/286209", " Aparelhos Receiver Sky")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90,00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=HYPERLINK("https://rossileiloes.com.br/lote/detalhe/286215", "6009")</f>
      </c>
      <c r="B210" s="4" t="s">
        <f>=HYPERLINK("https://rossileiloes.com.br/lote/detalhe/286215", " Aparelhos Receiver Satelite Elsys e Orbisat")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190,00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=HYPERLINK("https://rossileiloes.com.br/lote/detalhe/286213", "6010")</f>
      </c>
      <c r="B211" s="4" t="s">
        <f>=HYPERLINK("https://rossileiloes.com.br/lote/detalhe/286213", " Aparelho Receiver Sattelite - S2200 Orbisat")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120,00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=HYPERLINK("https://rossileiloes.com.br/lote/detalhe/286216", "6011")</f>
      </c>
      <c r="B212" s="4" t="s">
        <f>=HYPERLINK("https://rossileiloes.com.br/lote/detalhe/286216", " Películas Celulares - Tamponas Massag")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45,00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=HYPERLINK("https://rossileiloes.com.br/lote/detalhe/286218", "6012")</f>
      </c>
      <c r="B213" s="4" t="s">
        <f>=HYPERLINK("https://rossileiloes.com.br/lote/detalhe/286218", " Peças Automotivas")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195,00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=HYPERLINK("https://rossileiloes.com.br/lote/detalhe/286214", "6013")</f>
      </c>
      <c r="B214" s="4" t="s">
        <f>=HYPERLINK("https://rossileiloes.com.br/lote/detalhe/286214", " Radio Relogio National e Receiver Digital Sattelite - Philips")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95,00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=HYPERLINK("https://rossileiloes.com.br/lote/detalhe/286217", "6014")</f>
      </c>
      <c r="B215" s="4" t="s">
        <f>=HYPERLINK("https://rossileiloes.com.br/lote/detalhe/286217", " Master Systenm III - Completo")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170,00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=HYPERLINK("https://rossileiloes.com.br/lote/detalhe/286219", "6015")</f>
      </c>
      <c r="B216" s="4" t="s">
        <f>=HYPERLINK("https://rossileiloes.com.br/lote/detalhe/286219", " Gabinetes de Pçs (08) diversas baias")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50,00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=HYPERLINK("https://rossileiloes.com.br/lote/detalhe/286220", "6017")</f>
      </c>
      <c r="B217" s="4" t="s">
        <f>=HYPERLINK("https://rossileiloes.com.br/lote/detalhe/286220", " Torneiras, Misturadores, Registros, Adaptadores, metal e pvc aprox. 60 pcs")</f>
      </c>
      <c r="C217" s="4" t="inlineStr">
        <is>
          <t>Vendido</t>
        </is>
      </c>
      <c r="D217" s="4" t="inlineStr">
        <is>
          <t>1</t>
        </is>
      </c>
      <c r="E217" s="5" t="inlineStr">
        <is>
          <t>280,00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=HYPERLINK("https://rossileiloes.com.br/lote/detalhe/286221", "6018")</f>
      </c>
      <c r="B218" s="4" t="s">
        <f>=HYPERLINK("https://rossileiloes.com.br/lote/detalhe/286221", " Balança Plataforma 110 kg Welmy")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290,00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=HYPERLINK("https://rossileiloes.com.br/lote/detalhe/286222", "6031")</f>
      </c>
      <c r="B219" s="4" t="s">
        <f>=HYPERLINK("https://rossileiloes.com.br/lote/detalhe/286222", " PORTA LISA CURUPIXA 0,82 X 2,10")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165,00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=HYPERLINK("https://rossileiloes.com.br/lote/detalhe/286223", "6044")</f>
      </c>
      <c r="B220" s="4" t="s">
        <f>=HYPERLINK("https://rossileiloes.com.br/lote/detalhe/286223", " BLOCO MOTOR LINHA VW PARCIAL FECHADO")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790,00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=HYPERLINK("https://rossileiloes.com.br/lote/detalhe/286224", "6055")</f>
      </c>
      <c r="B221" s="4" t="s">
        <f>=HYPERLINK("https://rossileiloes.com.br/lote/detalhe/286224", " BICICLETA INFANTIL C/RODINHA")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85,00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=HYPERLINK("https://rossileiloes.com.br/lote/detalhe/286226", "6056")</f>
      </c>
      <c r="B222" s="4" t="s">
        <f>=HYPERLINK("https://rossileiloes.com.br/lote/detalhe/286226", " BICICLETA FEMIN. CECI ORIGINAL")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350,00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=HYPERLINK("https://rossileiloes.com.br/lote/detalhe/286225", "6058")</f>
      </c>
      <c r="B223" s="4" t="s">
        <f>=HYPERLINK("https://rossileiloes.com.br/lote/detalhe/286225", " BIKE SKYLINE EXPLORER ARO 29  18 MARCHAS")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300,00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=HYPERLINK("https://rossileiloes.com.br/lote/detalhe/286227", "6059")</f>
      </c>
      <c r="B224" s="4" t="s">
        <f>=HYPERLINK("https://rossileiloes.com.br/lote/detalhe/286227", " MOTOR LINHA VW PARCIAL CABEÇOTADO")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1.250,00</t>
        </is>
      </c>
      <c r="F224" s="4" t="inlineStr">
        <is>
          <t>100.00</t>
        </is>
      </c>
    </row>
    <row collapsed="false" customFormat="false" customHeight="false" hidden="false" ht="12.1" outlineLevel="0" r="225">
      <c r="A225" s="5" t="s">
        <f>=HYPERLINK("https://rossileiloes.com.br/lote/detalhe/286228", "6061")</f>
      </c>
      <c r="B225" s="4" t="s">
        <f>=HYPERLINK("https://rossileiloes.com.br/lote/detalhe/286228", " MOTOR PARCIAL LINHA VW 1600 AR-ALCOOL")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450,00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=HYPERLINK("https://rossileiloes.com.br/lote/detalhe/286229", "6072")</f>
      </c>
      <c r="B226" s="4" t="s">
        <f>=HYPERLINK("https://rossileiloes.com.br/lote/detalhe/286229", " Motor Parcial 1600 Ar- fechado (p aprov. Peças internas) 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600,00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=HYPERLINK("https://rossileiloes.com.br/lote/detalhe/286230", "6087")</f>
      </c>
      <c r="B227" s="4" t="s">
        <f>=HYPERLINK("https://rossileiloes.com.br/lote/detalhe/286230", " Prisioneiros, comandos, carburadores, lata ventoinha")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130,00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=HYPERLINK("https://rossileiloes.com.br/lote/detalhe/286231", "6088")</f>
      </c>
      <c r="B228" s="4" t="s">
        <f>=HYPERLINK("https://rossileiloes.com.br/lote/detalhe/286231", " Bomba Injetora (Kombi/Saveiro) mais bicos e caniços")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2.400,00</t>
        </is>
      </c>
      <c r="F228" s="4" t="inlineStr">
        <is>
          <t>100.00</t>
        </is>
      </c>
    </row>
    <row collapsed="false" customFormat="false" customHeight="false" hidden="false" ht="12.1" outlineLevel="0" r="229">
      <c r="A229" s="5" t="s">
        <f>=HYPERLINK("https://rossileiloes.com.br/lote/detalhe/286232", "6093")</f>
      </c>
      <c r="B229" s="4" t="s">
        <f>=HYPERLINK("https://rossileiloes.com.br/lote/detalhe/286232", " Motores Elétricos 127 v para motobomba")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224,00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=HYPERLINK("https://rossileiloes.com.br/lote/detalhe/286233", "6099")</f>
      </c>
      <c r="B230" s="4" t="s">
        <f>=HYPERLINK("https://rossileiloes.com.br/lote/detalhe/286233", " Bloco Motor 1600 Prisioneiro Fino 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190,00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=HYPERLINK("https://rossileiloes.com.br/lote/detalhe/286234", "6256")</f>
      </c>
      <c r="B231" s="4" t="s">
        <f>=HYPERLINK("https://rossileiloes.com.br/lote/detalhe/286234", " 55 fitas VHS")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1.795,00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=HYPERLINK("https://rossileiloes.com.br/lote/detalhe/286236", "6279")</f>
      </c>
      <c r="B232" s="4" t="s">
        <f>=HYPERLINK("https://rossileiloes.com.br/lote/detalhe/286236", " 55 unidades Fitas VHS")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159,00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=HYPERLINK("https://rossileiloes.com.br/lote/detalhe/286235", "6289")</f>
      </c>
      <c r="B233" s="4" t="s">
        <f>=HYPERLINK("https://rossileiloes.com.br/lote/detalhe/286235", " 100 Fitas VHS")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233,00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=HYPERLINK("https://rossileiloes.com.br/lote/detalhe/286237", "6302")</f>
      </c>
      <c r="B234" s="4" t="s">
        <f>=HYPERLINK("https://rossileiloes.com.br/lote/detalhe/286237", " Fitas VHS Diversos gêneros 70 unids.")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195,00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=HYPERLINK("https://rossileiloes.com.br/lote/detalhe/286239", "6318")</f>
      </c>
      <c r="B235" s="4" t="s">
        <f>=HYPERLINK("https://rossileiloes.com.br/lote/detalhe/286239", " 80 MIDIAS VHS")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232,00</t>
        </is>
      </c>
      <c r="F235" s="4" t="inlineStr">
        <is>
          <t>50.00</t>
        </is>
      </c>
    </row>
    <row collapsed="false" customFormat="false" customHeight="false" hidden="false" ht="12.1" outlineLevel="0" r="236">
      <c r="A236" s="5" t="s">
        <f>=HYPERLINK("https://rossileiloes.com.br/lote/detalhe/286238", "6331")</f>
      </c>
      <c r="B236" s="4" t="s">
        <f>=HYPERLINK("https://rossileiloes.com.br/lote/detalhe/286238", " 100 MIDIAS DE VHS")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195,00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=HYPERLINK("https://rossileiloes.com.br/lote/detalhe/286077", "6501")</f>
      </c>
      <c r="B237" s="4" t="s">
        <f>=HYPERLINK("https://rossileiloes.com.br/lote/detalhe/286077", " Informática, Amperimetro, Cabos, Estabilizador, Fontes e mais. Veja Especificações.")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500,00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=HYPERLINK("https://rossileiloes.com.br/lote/detalhe/286078", "6502")</f>
      </c>
      <c r="B238" s="4" t="s">
        <f>=HYPERLINK("https://rossileiloes.com.br/lote/detalhe/286078", " Parafusos e peças automotivas. Veja especificações")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500,00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=HYPERLINK("https://rossileiloes.com.br/lote/detalhe/286076", "6503")</f>
      </c>
      <c r="B239" s="4" t="s">
        <f>=HYPERLINK("https://rossileiloes.com.br/lote/detalhe/286076", " Celulares antigos, Telefones, Máquinas Fotográficas, Rádio Relógios e mais. Veja especificações")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400,00</t>
        </is>
      </c>
      <c r="F239" s="4" t="inlineStr">
        <is>
          <t>50.00</t>
        </is>
      </c>
    </row>
    <row collapsed="false" customFormat="false" customHeight="false" hidden="false" ht="12.1" outlineLevel="0" r="240">
      <c r="A240" s="5" t="s">
        <f>=HYPERLINK("https://rossileiloes.com.br/lote/detalhe/286079", "6504")</f>
      </c>
      <c r="B240" s="4" t="s">
        <f>=HYPERLINK("https://rossileiloes.com.br/lote/detalhe/286079", " GPS GAMIN NUVI 7000  funcionando")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150,00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=HYPERLINK("https://rossileiloes.com.br/lote/detalhe/286075", "6506")</f>
      </c>
      <c r="B241" s="4" t="s">
        <f>=HYPERLINK("https://rossileiloes.com.br/lote/detalhe/286075", " Bicicleta Ceci Originial 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200,00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=HYPERLINK("https://rossileiloes.com.br/lote/detalhe/286074", "6507")</f>
      </c>
      <c r="B242" s="4" t="s">
        <f>=HYPERLINK("https://rossileiloes.com.br/lote/detalhe/286074", " Master System III Compact completo")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300,00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=HYPERLINK("https://rossileiloes.com.br/lote/detalhe/286148", "7001")</f>
      </c>
      <c r="B243" s="4" t="s">
        <f>=HYPERLINK("https://rossileiloes.com.br/lote/detalhe/286148", " Duto de ar condicionado GM - 4 unidades")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110,00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=HYPERLINK("https://rossileiloes.com.br/lote/detalhe/286146", "7002")</f>
      </c>
      <c r="B244" s="4" t="s">
        <f>=HYPERLINK("https://rossileiloes.com.br/lote/detalhe/286146", " Caixa de Ignição Honeywell - 2 unidades")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110,00</t>
        </is>
      </c>
      <c r="F244" s="4" t="inlineStr">
        <is>
          <t>100.00</t>
        </is>
      </c>
    </row>
    <row collapsed="false" customFormat="false" customHeight="false" hidden="false" ht="12.1" outlineLevel="0" r="245">
      <c r="A245" s="5" t="s">
        <f>=HYPERLINK("https://rossileiloes.com.br/lote/detalhe/286147", "7003")</f>
      </c>
      <c r="B245" s="4" t="s">
        <f>=HYPERLINK("https://rossileiloes.com.br/lote/detalhe/286147", " Caixa de Ignição Honeywell - 1 unidade")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110,00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=HYPERLINK("https://rossileiloes.com.br/lote/detalhe/286150", "7004")</f>
      </c>
      <c r="B246" s="4" t="s">
        <f>=HYPERLINK("https://rossileiloes.com.br/lote/detalhe/286150", " Caixa de Ignição Honeywell - 2 unidades")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110,00</t>
        </is>
      </c>
      <c r="F246" s="4" t="inlineStr">
        <is>
          <t>100.00</t>
        </is>
      </c>
    </row>
    <row collapsed="false" customFormat="false" customHeight="false" hidden="false" ht="12.1" outlineLevel="0" r="247">
      <c r="A247" s="5" t="s">
        <f>=HYPERLINK("https://rossileiloes.com.br/lote/detalhe/286151", "7005")</f>
      </c>
      <c r="B247" s="4" t="s">
        <f>=HYPERLINK("https://rossileiloes.com.br/lote/detalhe/286151", " Anel de vedação/Juntas de motor de motocicleta - Aprox. 50 unidades")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110,00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=HYPERLINK("https://rossileiloes.com.br/lote/detalhe/286149", "7006")</f>
      </c>
      <c r="B248" s="4" t="s">
        <f>=HYPERLINK("https://rossileiloes.com.br/lote/detalhe/286149", " Produtos diversos e variados - 1 kit")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110,00</t>
        </is>
      </c>
      <c r="F248" s="4" t="inlineStr">
        <is>
          <t>50.00</t>
        </is>
      </c>
    </row>
    <row collapsed="false" customFormat="false" customHeight="false" hidden="false" ht="12.1" outlineLevel="0" r="249">
      <c r="A249" s="5" t="s">
        <f>=HYPERLINK("https://rossileiloes.com.br/lote/detalhe/286152", "7007")</f>
      </c>
      <c r="B249" s="4" t="s">
        <f>=HYPERLINK("https://rossileiloes.com.br/lote/detalhe/286152", " Kit peças de ATS Laser/TSShara - 3 unidades")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110,00</t>
        </is>
      </c>
      <c r="F249" s="4" t="inlineStr">
        <is>
          <t>100.00</t>
        </is>
      </c>
    </row>
    <row collapsed="false" customFormat="false" customHeight="false" hidden="false" ht="12.1" outlineLevel="0" r="250">
      <c r="A250" s="5" t="s">
        <f>=HYPERLINK("https://rossileiloes.com.br/lote/detalhe/286153", "7008")</f>
      </c>
      <c r="B250" s="4" t="s">
        <f>=HYPERLINK("https://rossileiloes.com.br/lote/detalhe/286153", " Fontes Siet sem uso - 10 unidades")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110,00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=HYPERLINK("https://rossileiloes.com.br/lote/detalhe/286155", "7009")</f>
      </c>
      <c r="B251" s="4" t="s">
        <f>=HYPERLINK("https://rossileiloes.com.br/lote/detalhe/286155", " Fontes Siet sem uso - 13 unidades")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110,00</t>
        </is>
      </c>
      <c r="F251" s="4" t="inlineStr">
        <is>
          <t>50.00</t>
        </is>
      </c>
    </row>
    <row collapsed="false" customFormat="false" customHeight="false" hidden="false" ht="12.1" outlineLevel="0" r="252">
      <c r="A252" s="5" t="s">
        <f>=HYPERLINK("https://rossileiloes.com.br/lote/detalhe/286154", "7010")</f>
      </c>
      <c r="B252" s="4" t="s">
        <f>=HYPERLINK("https://rossileiloes.com.br/lote/detalhe/286154", " Peças de selacards modelo 6037C - 14 unidades")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110,00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=HYPERLINK("https://rossileiloes.com.br/lote/detalhe/286156", "7011")</f>
      </c>
      <c r="B253" s="4" t="s">
        <f>=HYPERLINK("https://rossileiloes.com.br/lote/detalhe/286156", " Aparelho Robert Juliet modelo cad 900 - 2 unidades")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110,00</t>
        </is>
      </c>
      <c r="F253" s="4" t="inlineStr">
        <is>
          <t>100.00</t>
        </is>
      </c>
    </row>
    <row collapsed="false" customFormat="false" customHeight="false" hidden="false" ht="12.1" outlineLevel="0" r="254">
      <c r="A254" s="5" t="s">
        <f>=HYPERLINK("https://rossileiloes.com.br/lote/detalhe/286157", "7012")</f>
      </c>
      <c r="B254" s="4" t="s">
        <f>=HYPERLINK("https://rossileiloes.com.br/lote/detalhe/286157", " Lente Noritsu modelo H018092 - 1 unidade")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110,00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=HYPERLINK("https://rossileiloes.com.br/lote/detalhe/286158", "7013")</f>
      </c>
      <c r="B255" s="4" t="s">
        <f>=HYPERLINK("https://rossileiloes.com.br/lote/detalhe/286158", " Peça suporte de copo para painel GM não especificado modelo - 8 unidades")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110,00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=HYPERLINK("https://rossileiloes.com.br/lote/detalhe/286159", "7014")</f>
      </c>
      <c r="B256" s="4" t="s">
        <f>=HYPERLINK("https://rossileiloes.com.br/lote/detalhe/286159", " Xuxinha/elastico de cabelo coloridas - Aprox. 7.200 unidades ")</f>
      </c>
      <c r="C256" s="4" t="inlineStr">
        <is>
          <t>Não vendido</t>
        </is>
      </c>
      <c r="D256" s="4" t="inlineStr">
        <is>
          <t>1</t>
        </is>
      </c>
      <c r="E256" s="5" t="inlineStr">
        <is>
          <t>110,00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=HYPERLINK("https://rossileiloes.com.br/lote/detalhe/286160", "7015")</f>
      </c>
      <c r="B257" s="4" t="s">
        <f>=HYPERLINK("https://rossileiloes.com.br/lote/detalhe/286160", " Xuxinha/elastico de cabelo coloridas - Aprox. 7.200 unidades")</f>
      </c>
      <c r="C257" s="4" t="inlineStr">
        <is>
          <t>Não vendido</t>
        </is>
      </c>
      <c r="D257" s="4" t="inlineStr">
        <is>
          <t>1</t>
        </is>
      </c>
      <c r="E257" s="5" t="inlineStr">
        <is>
          <t>110,00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=HYPERLINK("https://rossileiloes.com.br/lote/detalhe/286161", "7016")</f>
      </c>
      <c r="B258" s="4" t="s">
        <f>=HYPERLINK("https://rossileiloes.com.br/lote/detalhe/286161", " Adaptador presta para pneus - Aprox.1 000 unidades")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110,00</t>
        </is>
      </c>
      <c r="F258" s="4" t="inlineStr">
        <is>
          <t>100.00</t>
        </is>
      </c>
    </row>
    <row collapsed="false" customFormat="false" customHeight="false" hidden="false" ht="12.1" outlineLevel="0" r="259">
      <c r="A259" s="5" t="s">
        <f>=HYPERLINK("https://rossileiloes.com.br/lote/detalhe/286162", "7017")</f>
      </c>
      <c r="B259" s="4" t="s">
        <f>=HYPERLINK("https://rossileiloes.com.br/lote/detalhe/286162", " Fontes 12V por 3A - Aprox. 100 unidades")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110,00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=HYPERLINK("https://rossileiloes.com.br/lote/detalhe/286246", "8001")</f>
      </c>
      <c r="B260" s="4" t="s">
        <f>=HYPERLINK("https://rossileiloes.com.br/lote/detalhe/286246", " Máquinas de escrever, Fax's, Telefones, Cafeteira, Bebedouros, Dvd player, VHS, Microfone")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110,00</t>
        </is>
      </c>
      <c r="F260" s="4" t="inlineStr">
        <is>
          <t>50.00</t>
        </is>
      </c>
    </row>
    <row collapsed="false" customFormat="false" customHeight="false" hidden="false" ht="12.1" outlineLevel="0" r="261">
      <c r="A261" s="5" t="s">
        <f>=HYPERLINK("https://rossileiloes.com.br/lote/detalhe/286248", "8005")</f>
      </c>
      <c r="B261" s="4" t="s">
        <f>=HYPERLINK("https://rossileiloes.com.br/lote/detalhe/286248", " 2 Sofás reclináveis (2 lugares)")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110,00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=HYPERLINK("https://rossileiloes.com.br/lote/detalhe/286250", "8006")</f>
      </c>
      <c r="B262" s="4" t="s">
        <f>=HYPERLINK("https://rossileiloes.com.br/lote/detalhe/286250", " 2 Malas de viagem grande")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110,00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=HYPERLINK("https://rossileiloes.com.br/lote/detalhe/286249", "8007")</f>
      </c>
      <c r="B263" s="4" t="s">
        <f>=HYPERLINK("https://rossileiloes.com.br/lote/detalhe/286249", " 3 Casacos")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110,00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=HYPERLINK("https://rossileiloes.com.br/lote/detalhe/286251", "8008")</f>
      </c>
      <c r="B264" s="4" t="s">
        <f>=HYPERLINK("https://rossileiloes.com.br/lote/detalhe/286251", " 4 Relógios de parede")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110,00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=HYPERLINK("https://rossileiloes.com.br/lote/detalhe/286247", "8009")</f>
      </c>
      <c r="B265" s="4" t="s">
        <f>=HYPERLINK("https://rossileiloes.com.br/lote/detalhe/286247", " Lustre Pendente Concha (12 uni)")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110,00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=HYPERLINK("https://rossileiloes.com.br/lote/detalhe/286252", "8012")</f>
      </c>
      <c r="B266" s="4" t="s">
        <f>=HYPERLINK("https://rossileiloes.com.br/lote/detalhe/286252", " Máquina de escrever Olivetti Tekne 6")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110,00</t>
        </is>
      </c>
      <c r="F266" s="4" t="inlineStr">
        <is>
          <t>50.00</t>
        </is>
      </c>
    </row>
    <row collapsed="false" customFormat="false" customHeight="false" hidden="false" ht="12.1" outlineLevel="0" r="267">
      <c r="A267" s="5" t="s">
        <f>=HYPERLINK("https://rossileiloes.com.br/lote/detalhe/286253", "8014")</f>
      </c>
      <c r="B267" s="4" t="s">
        <f>=HYPERLINK("https://rossileiloes.com.br/lote/detalhe/286253", " 2 Relógios Comparadores Analogicos")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110,00</t>
        </is>
      </c>
      <c r="F267" s="4" t="inlineStr">
        <is>
          <t>50.00</t>
        </is>
      </c>
    </row>
    <row collapsed="false" customFormat="false" customHeight="false" hidden="false" ht="12.1" outlineLevel="0" r="268">
      <c r="A268" s="5" t="s">
        <f>=HYPERLINK("https://rossileiloes.com.br/lote/detalhe/286254", "8015")</f>
      </c>
      <c r="B268" s="4" t="s">
        <f>=HYPERLINK("https://rossileiloes.com.br/lote/detalhe/286254", " Escultura Pedra Sabão")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110,00</t>
        </is>
      </c>
      <c r="F268" s="4" t="inlineStr">
        <is>
          <t>50.00</t>
        </is>
      </c>
    </row>
    <row collapsed="false" customFormat="false" customHeight="false" hidden="false" ht="12.1" outlineLevel="0" r="269">
      <c r="A269" s="5" t="s">
        <f>=HYPERLINK("https://rossileiloes.com.br/lote/detalhe/286255", "8016")</f>
      </c>
      <c r="B269" s="4" t="s">
        <f>=HYPERLINK("https://rossileiloes.com.br/lote/detalhe/286255", " TV Sony Trinitron 32'")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110,00</t>
        </is>
      </c>
      <c r="F269" s="4" t="inlineStr">
        <is>
          <t>50.00</t>
        </is>
      </c>
    </row>
    <row collapsed="false" customFormat="false" customHeight="false" hidden="false" ht="12.1" outlineLevel="0" r="270">
      <c r="A270" s="5" t="s">
        <f>=HYPERLINK("https://rossileiloes.com.br/lote/detalhe/286256", "8017")</f>
      </c>
      <c r="B270" s="4" t="s">
        <f>=HYPERLINK("https://rossileiloes.com.br/lote/detalhe/286256", " 2 Vasos de Jardim Grandes")</f>
      </c>
      <c r="C270" s="4" t="inlineStr">
        <is>
          <t>Não vendido</t>
        </is>
      </c>
      <c r="D270" s="4" t="inlineStr">
        <is>
          <t>0</t>
        </is>
      </c>
      <c r="E270" s="5" t="inlineStr">
        <is>
          <t>110,00</t>
        </is>
      </c>
      <c r="F270" s="4" t="inlineStr">
        <is>
          <t>50.00</t>
        </is>
      </c>
    </row>
    <row collapsed="false" customFormat="false" customHeight="false" hidden="false" ht="12.1" outlineLevel="0" r="271">
      <c r="A271" s="5" t="s">
        <f>=HYPERLINK("https://rossileiloes.com.br/lote/detalhe/286257", "8018")</f>
      </c>
      <c r="B271" s="4" t="s">
        <f>=HYPERLINK("https://rossileiloes.com.br/lote/detalhe/286257", " Cama com Colchões")</f>
      </c>
      <c r="C271" s="4" t="inlineStr">
        <is>
          <t>Não vendido</t>
        </is>
      </c>
      <c r="D271" s="4" t="inlineStr">
        <is>
          <t>0</t>
        </is>
      </c>
      <c r="E271" s="5" t="inlineStr">
        <is>
          <t>110,00</t>
        </is>
      </c>
      <c r="F271" s="4" t="inlineStr">
        <is>
          <t>50.00</t>
        </is>
      </c>
    </row>
    <row collapsed="false" customFormat="false" customHeight="false" hidden="false" ht="12.1" outlineLevel="0" r="272">
      <c r="A272" s="5" t="s">
        <f>=HYPERLINK("https://rossileiloes.com.br/lote/detalhe/286259", "8019")</f>
      </c>
      <c r="B272" s="4" t="s">
        <f>=HYPERLINK("https://rossileiloes.com.br/lote/detalhe/286259", " Poltrona Puff")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110,00</t>
        </is>
      </c>
      <c r="F272" s="4" t="inlineStr">
        <is>
          <t>50.00</t>
        </is>
      </c>
    </row>
    <row collapsed="false" customFormat="false" customHeight="false" hidden="false" ht="12.1" outlineLevel="0" r="273">
      <c r="A273" s="5" t="s">
        <f>=HYPERLINK("https://rossileiloes.com.br/lote/detalhe/286258", "8020")</f>
      </c>
      <c r="B273" s="4" t="s">
        <f>=HYPERLINK("https://rossileiloes.com.br/lote/detalhe/286258", " Arquivo com 3 Gavetas")</f>
      </c>
      <c r="C273" s="4" t="inlineStr">
        <is>
          <t>Não vendido</t>
        </is>
      </c>
      <c r="D273" s="4" t="inlineStr">
        <is>
          <t>0</t>
        </is>
      </c>
      <c r="E273" s="5" t="inlineStr">
        <is>
          <t>110,00</t>
        </is>
      </c>
      <c r="F273" s="4" t="inlineStr">
        <is>
          <t>50.00</t>
        </is>
      </c>
    </row>
    <row collapsed="false" customFormat="false" customHeight="false" hidden="false" ht="12.1" outlineLevel="0" r="274">
      <c r="A274" s="5" t="s">
        <f>=HYPERLINK("https://rossileiloes.com.br/lote/detalhe/286260", "8021")</f>
      </c>
      <c r="B274" s="4" t="s">
        <f>=HYPERLINK("https://rossileiloes.com.br/lote/detalhe/286260", " 2 Cadeiras de rodas")</f>
      </c>
      <c r="C274" s="4" t="inlineStr">
        <is>
          <t>Vendido</t>
        </is>
      </c>
      <c r="D274" s="4" t="inlineStr">
        <is>
          <t>1</t>
        </is>
      </c>
      <c r="E274" s="5" t="inlineStr">
        <is>
          <t>110,00</t>
        </is>
      </c>
      <c r="F274" s="4" t="inlineStr">
        <is>
          <t>50.00</t>
        </is>
      </c>
    </row>
    <row collapsed="false" customFormat="false" customHeight="false" hidden="false" ht="12.1" outlineLevel="0" r="275">
      <c r="A275" s="5" t="s">
        <f>=HYPERLINK("https://rossileiloes.com.br/lote/detalhe/286261", "8022")</f>
      </c>
      <c r="B275" s="4" t="s">
        <f>=HYPERLINK("https://rossileiloes.com.br/lote/detalhe/286261", " Sofá (2 lugares)")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110,00</t>
        </is>
      </c>
      <c r="F275" s="4" t="inlineStr">
        <is>
          <t>50.00</t>
        </is>
      </c>
    </row>
    <row collapsed="false" customFormat="false" customHeight="false" hidden="false" ht="12.1" outlineLevel="0" r="276">
      <c r="A276" s="5" t="s">
        <f>=HYPERLINK("https://rossileiloes.com.br/lote/detalhe/286262", "8023")</f>
      </c>
      <c r="B276" s="4" t="s">
        <f>=HYPERLINK("https://rossileiloes.com.br/lote/detalhe/286262", " Conjunto de Sofás e almofadas (2 e 3 lugares)")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110,00</t>
        </is>
      </c>
      <c r="F276" s="4" t="inlineStr">
        <is>
          <t>50.00</t>
        </is>
      </c>
    </row>
    <row collapsed="false" customFormat="false" customHeight="false" hidden="false" ht="12.1" outlineLevel="0" r="277">
      <c r="A277" s="5" t="s">
        <f>=HYPERLINK("https://rossileiloes.com.br/lote/detalhe/286263", "8024")</f>
      </c>
      <c r="B277" s="4" t="s">
        <f>=HYPERLINK("https://rossileiloes.com.br/lote/detalhe/286263", " Conjunto de Cadeiras")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110,00</t>
        </is>
      </c>
      <c r="F277" s="4" t="inlineStr">
        <is>
          <t>50.00</t>
        </is>
      </c>
    </row>
    <row collapsed="false" customFormat="false" customHeight="false" hidden="false" ht="12.1" outlineLevel="0" r="278">
      <c r="A278" s="5" t="s">
        <f>=HYPERLINK("https://rossileiloes.com.br/lote/detalhe/286264", "8025")</f>
      </c>
      <c r="B278" s="4" t="s">
        <f>=HYPERLINK("https://rossileiloes.com.br/lote/detalhe/286264", " Lavadora Continental Evolution 10kg")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110,00</t>
        </is>
      </c>
      <c r="F278" s="4" t="inlineStr">
        <is>
          <t>50.00</t>
        </is>
      </c>
    </row>
    <row collapsed="false" customFormat="false" customHeight="false" hidden="false" ht="12.1" outlineLevel="0" r="279">
      <c r="A279" s="5" t="s">
        <f>=HYPERLINK("https://rossileiloes.com.br/lote/detalhe/286265", "8026")</f>
      </c>
      <c r="B279" s="4" t="s">
        <f>=HYPERLINK("https://rossileiloes.com.br/lote/detalhe/286265", " 2 "Gazebos" Retráteis")</f>
      </c>
      <c r="C279" s="4" t="inlineStr">
        <is>
          <t>Não vendido</t>
        </is>
      </c>
      <c r="D279" s="4" t="inlineStr">
        <is>
          <t>0</t>
        </is>
      </c>
      <c r="E279" s="5" t="inlineStr">
        <is>
          <t>110,00</t>
        </is>
      </c>
      <c r="F279" s="4" t="inlineStr">
        <is>
          <t>50.00</t>
        </is>
      </c>
    </row>
    <row collapsed="false" customFormat="false" customHeight="false" hidden="false" ht="12.1" outlineLevel="0" r="280">
      <c r="A280" s="5" t="s">
        <f>=HYPERLINK("https://rossileiloes.com.br/lote/detalhe/286266", "8027")</f>
      </c>
      <c r="B280" s="4" t="s">
        <f>=HYPERLINK("https://rossileiloes.com.br/lote/detalhe/286266", " Lavadora Brastemp Alive 11kg")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110,00</t>
        </is>
      </c>
      <c r="F280" s="4" t="inlineStr">
        <is>
          <t>50.00</t>
        </is>
      </c>
    </row>
    <row collapsed="false" customFormat="false" customHeight="false" hidden="false" ht="12.1" outlineLevel="0" r="281">
      <c r="A281" s="5" t="s">
        <f>=HYPERLINK("https://rossileiloes.com.br/lote/detalhe/286267", "8028")</f>
      </c>
      <c r="B281" s="4" t="s">
        <f>=HYPERLINK("https://rossileiloes.com.br/lote/detalhe/286267", " Lavadora Brastemp Gran Luxo 4kg")</f>
      </c>
      <c r="C281" s="4" t="inlineStr">
        <is>
          <t>Não vendido</t>
        </is>
      </c>
      <c r="D281" s="4" t="inlineStr">
        <is>
          <t>0</t>
        </is>
      </c>
      <c r="E281" s="5" t="inlineStr">
        <is>
          <t>110,00</t>
        </is>
      </c>
      <c r="F281" s="4" t="inlineStr">
        <is>
          <t>50.00</t>
        </is>
      </c>
    </row>
    <row collapsed="false" customFormat="false" customHeight="false" hidden="false" ht="12.1" outlineLevel="0" r="282">
      <c r="A282" s="5" t="s">
        <f>=HYPERLINK("https://rossileiloes.com.br/lote/detalhe/286268", "8031")</f>
      </c>
      <c r="B282" s="4" t="s">
        <f>=HYPERLINK("https://rossileiloes.com.br/lote/detalhe/286268", " Móveis diversos")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110,00</t>
        </is>
      </c>
      <c r="F282" s="4" t="inlineStr">
        <is>
          <t>50.00</t>
        </is>
      </c>
    </row>
    <row collapsed="false" customFormat="false" customHeight="false" hidden="false" ht="12.1" outlineLevel="0" r="283">
      <c r="A283" s="5" t="s">
        <f>=HYPERLINK("https://rossileiloes.com.br/lote/detalhe/286269", "8034")</f>
      </c>
      <c r="B283" s="4" t="s">
        <f>=HYPERLINK("https://rossileiloes.com.br/lote/detalhe/286269", " Buchas e Pinos de plástico diversos")</f>
      </c>
      <c r="C283" s="4" t="inlineStr">
        <is>
          <t>Não vendido</t>
        </is>
      </c>
      <c r="D283" s="4" t="inlineStr">
        <is>
          <t>0</t>
        </is>
      </c>
      <c r="E283" s="5" t="inlineStr">
        <is>
          <t>110,00</t>
        </is>
      </c>
      <c r="F283" s="4" t="inlineStr">
        <is>
          <t>50.00</t>
        </is>
      </c>
    </row>
    <row collapsed="false" customFormat="false" customHeight="false" hidden="false" ht="12.1" outlineLevel="0" r="284">
      <c r="A284" s="5" t="s">
        <f>=HYPERLINK("https://rossileiloes.com.br/lote/detalhe/286270", "8036")</f>
      </c>
      <c r="B284" s="4" t="s">
        <f>=HYPERLINK("https://rossileiloes.com.br/lote/detalhe/286270", " 2 Arquivos (3 e 4 Gavetas)")</f>
      </c>
      <c r="C284" s="4" t="inlineStr">
        <is>
          <t>Não vendido</t>
        </is>
      </c>
      <c r="D284" s="4" t="inlineStr">
        <is>
          <t>0</t>
        </is>
      </c>
      <c r="E284" s="5" t="inlineStr">
        <is>
          <t>110,00</t>
        </is>
      </c>
      <c r="F284" s="4" t="inlineStr">
        <is>
          <t>50.00</t>
        </is>
      </c>
    </row>
    <row collapsed="false" customFormat="false" customHeight="false" hidden="false" ht="12.1" outlineLevel="0" r="285">
      <c r="A285" s="5" t="s">
        <f>=HYPERLINK("https://rossileiloes.com.br/lote/detalhe/286271", "8037")</f>
      </c>
      <c r="B285" s="4" t="s">
        <f>=HYPERLINK("https://rossileiloes.com.br/lote/detalhe/286271", " Conjunto de Expositores de Persianas")</f>
      </c>
      <c r="C285" s="4" t="inlineStr">
        <is>
          <t>Não vendido</t>
        </is>
      </c>
      <c r="D285" s="4" t="inlineStr">
        <is>
          <t>0</t>
        </is>
      </c>
      <c r="E285" s="5" t="inlineStr">
        <is>
          <t>110,00</t>
        </is>
      </c>
      <c r="F285" s="4" t="inlineStr">
        <is>
          <t>50.00</t>
        </is>
      </c>
    </row>
    <row collapsed="false" customFormat="false" customHeight="false" hidden="false" ht="12.1" outlineLevel="0" r="286">
      <c r="A286" s="5" t="s">
        <f>=HYPERLINK("https://rossileiloes.com.br/lote/detalhe/286272", "8039")</f>
      </c>
      <c r="B286" s="4" t="s">
        <f>=HYPERLINK("https://rossileiloes.com.br/lote/detalhe/286272", " Luminarias diversas")</f>
      </c>
      <c r="C286" s="4" t="inlineStr">
        <is>
          <t>Não vendido</t>
        </is>
      </c>
      <c r="D286" s="4" t="inlineStr">
        <is>
          <t>0</t>
        </is>
      </c>
      <c r="E286" s="5" t="inlineStr">
        <is>
          <t>110,00</t>
        </is>
      </c>
      <c r="F286" s="4" t="inlineStr">
        <is>
          <t>50.00</t>
        </is>
      </c>
    </row>
    <row collapsed="false" customFormat="false" customHeight="false" hidden="false" ht="12.1" outlineLevel="0" r="287">
      <c r="A287" s="5" t="s">
        <f>=HYPERLINK("https://rossileiloes.com.br/lote/detalhe/286274", "8041")</f>
      </c>
      <c r="B287" s="4" t="s">
        <f>=HYPERLINK("https://rossileiloes.com.br/lote/detalhe/286274", " Carrinho de bebê Graco")</f>
      </c>
      <c r="C287" s="4" t="inlineStr">
        <is>
          <t>Não vendido</t>
        </is>
      </c>
      <c r="D287" s="4" t="inlineStr">
        <is>
          <t>0</t>
        </is>
      </c>
      <c r="E287" s="5" t="inlineStr">
        <is>
          <t>110,00</t>
        </is>
      </c>
      <c r="F287" s="4" t="inlineStr">
        <is>
          <t>50.00</t>
        </is>
      </c>
    </row>
    <row collapsed="false" customFormat="false" customHeight="false" hidden="false" ht="12.1" outlineLevel="0" r="288">
      <c r="A288" s="5" t="s">
        <f>=HYPERLINK("https://rossileiloes.com.br/lote/detalhe/286273", "8043")</f>
      </c>
      <c r="B288" s="4" t="s">
        <f>=HYPERLINK("https://rossileiloes.com.br/lote/detalhe/286273", " Livros diversos")</f>
      </c>
      <c r="C288" s="4" t="inlineStr">
        <is>
          <t>Não vendido</t>
        </is>
      </c>
      <c r="D288" s="4" t="inlineStr">
        <is>
          <t>0</t>
        </is>
      </c>
      <c r="E288" s="5" t="inlineStr">
        <is>
          <t>110,00</t>
        </is>
      </c>
      <c r="F288" s="4" t="inlineStr">
        <is>
          <t>50.00</t>
        </is>
      </c>
    </row>
    <row collapsed="false" customFormat="false" customHeight="false" hidden="false" ht="12.1" outlineLevel="0" r="289">
      <c r="A289" s="5" t="s">
        <f>=HYPERLINK("https://rossileiloes.com.br/lote/detalhe/286275", "8044")</f>
      </c>
      <c r="B289" s="4" t="s">
        <f>=HYPERLINK("https://rossileiloes.com.br/lote/detalhe/286275", " 2 Mesas escritório")</f>
      </c>
      <c r="C289" s="4" t="inlineStr">
        <is>
          <t>Não vendido</t>
        </is>
      </c>
      <c r="D289" s="4" t="inlineStr">
        <is>
          <t>0</t>
        </is>
      </c>
      <c r="E289" s="5" t="inlineStr">
        <is>
          <t>110,00</t>
        </is>
      </c>
      <c r="F289" s="4" t="inlineStr">
        <is>
          <t>50.00</t>
        </is>
      </c>
    </row>
    <row collapsed="false" customFormat="false" customHeight="false" hidden="false" ht="12.1" outlineLevel="0" r="290">
      <c r="A290" s="5" t="s">
        <f>=HYPERLINK("https://rossileiloes.com.br/lote/detalhe/286276", "8045")</f>
      </c>
      <c r="B290" s="4" t="s">
        <f>=HYPERLINK("https://rossileiloes.com.br/lote/detalhe/286276", " Balança de Precisão Industrial Marte")</f>
      </c>
      <c r="C290" s="4" t="inlineStr">
        <is>
          <t>Não vendido</t>
        </is>
      </c>
      <c r="D290" s="4" t="inlineStr">
        <is>
          <t>0</t>
        </is>
      </c>
      <c r="E290" s="5" t="inlineStr">
        <is>
          <t>110,00</t>
        </is>
      </c>
      <c r="F290" s="4" t="inlineStr">
        <is>
          <t>50.00</t>
        </is>
      </c>
    </row>
    <row collapsed="false" customFormat="false" customHeight="false" hidden="false" ht="12.1" outlineLevel="0" r="291">
      <c r="A291" s="5" t="s">
        <f>=HYPERLINK("https://rossileiloes.com.br/lote/detalhe/286277", "8047")</f>
      </c>
      <c r="B291" s="4" t="s">
        <f>=HYPERLINK("https://rossileiloes.com.br/lote/detalhe/286277", " Ar condicionado")</f>
      </c>
      <c r="C291" s="4" t="inlineStr">
        <is>
          <t>Não vendido</t>
        </is>
      </c>
      <c r="D291" s="4" t="inlineStr">
        <is>
          <t>0</t>
        </is>
      </c>
      <c r="E291" s="5" t="inlineStr">
        <is>
          <t>110,00</t>
        </is>
      </c>
      <c r="F29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2026-06-28T01:00:09.00Z</dcterms:created>
  <dc:creator>Tellks Tecnologia</dc:creator>
  <cp:revision>0</cp:revision>
</cp:coreProperties>
</file>