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DE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=HYPERLINK("https://rossileiloes.com.br/lote/detalhe/341200", "000")</f>
      </c>
      <c r="B11" s="4" t="s">
        <f>=HYPERLINK("https://rossileiloes.com.br/lote/detalhe/341200", " MINI CARREGADEIRA CAT 246D (SEM MOTOR 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=HYPERLINK("https://rossileiloes.com.br/lote/detalhe/341199", "001")</f>
      </c>
      <c r="B12" s="4" t="s">
        <f>=HYPERLINK("https://rossileiloes.com.br/lote/detalhe/341199", " MINI CARREGADEIRA CAT 226 (SEM MOTOR )")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=HYPERLINK("https://rossileiloes.com.br/lote/detalhe/341187", "003")</f>
      </c>
      <c r="B13" s="4" t="s">
        <f>=HYPERLINK("https://rossileiloes.com.br/lote/detalhe/341187", " MOTOR DE TRAÇÃO CAT 345 / 349")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=HYPERLINK("https://rossileiloes.com.br/lote/detalhe/341169", "004")</f>
      </c>
      <c r="B14" s="4" t="s">
        <f>=HYPERLINK("https://rossileiloes.com.br/lote/detalhe/341169", " MOTOR DE TRAÇÃO CAT 345C /349")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=HYPERLINK("https://rossileiloes.com.br/lote/detalhe/341181", "015")</f>
      </c>
      <c r="B15" s="4" t="s">
        <f>=HYPERLINK("https://rossileiloes.com.br/lote/detalhe/341181", " MOTOR DE TRAÇÃO CAT 345C")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=HYPERLINK("https://rossileiloes.com.br/lote/detalhe/341170", "020")</f>
      </c>
      <c r="B16" s="4" t="s">
        <f>=HYPERLINK("https://rossileiloes.com.br/lote/detalhe/341170", " CABINE LIUGONG (VAZIA)")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=HYPERLINK("https://rossileiloes.com.br/lote/detalhe/341188", "032")</f>
      </c>
      <c r="B17" s="4" t="s">
        <f>=HYPERLINK("https://rossileiloes.com.br/lote/detalhe/341188", " CABINE CAT 950H ( VAZIA )")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=HYPERLINK("https://rossileiloes.com.br/lote/detalhe/341189", "035")</f>
      </c>
      <c r="B18" s="4" t="s">
        <f>=HYPERLINK("https://rossileiloes.com.br/lote/detalhe/341189", " CABINE JCB 330 ( VAZIA )")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=HYPERLINK("https://rossileiloes.com.br/lote/detalhe/341190", "036")</f>
      </c>
      <c r="B19" s="4" t="s">
        <f>=HYPERLINK("https://rossileiloes.com.br/lote/detalhe/341190", " CABINE DOOSAN ( VAZIA )")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=HYPERLINK("https://rossileiloes.com.br/lote/detalhe/341191", "037")</f>
      </c>
      <c r="B20" s="4" t="s">
        <f>=HYPERLINK("https://rossileiloes.com.br/lote/detalhe/341191", " CABINE CAT 950H (VAZIA )")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=HYPERLINK("https://rossileiloes.com.br/lote/detalhe/341192", "038")</f>
      </c>
      <c r="B21" s="4" t="s">
        <f>=HYPERLINK("https://rossileiloes.com.br/lote/detalhe/341192", " CABINE CAT 938H ( VAZIA )")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=HYPERLINK("https://rossileiloes.com.br/lote/detalhe/341193", "039")</f>
      </c>
      <c r="B22" s="4" t="s">
        <f>=HYPERLINK("https://rossileiloes.com.br/lote/detalhe/341193", " CABINE CAT 321 DL (VAZIA )")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=HYPERLINK("https://rossileiloes.com.br/lote/detalhe/341171", "040")</f>
      </c>
      <c r="B23" s="4" t="s">
        <f>=HYPERLINK("https://rossileiloes.com.br/lote/detalhe/341171", " CABINE CAT 960F ( VAZIA )")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=HYPERLINK("https://rossileiloes.com.br/lote/detalhe/341194", "041")</f>
      </c>
      <c r="B24" s="4" t="s">
        <f>=HYPERLINK("https://rossileiloes.com.br/lote/detalhe/341194", " CABINE CAT 962G ( VAZIA )")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=HYPERLINK("https://rossileiloes.com.br/lote/detalhe/341172", "044")</f>
      </c>
      <c r="B25" s="4" t="s">
        <f>=HYPERLINK("https://rossileiloes.com.br/lote/detalhe/341172", " CABINE KOMATSU W.A380 ( VAZIA )")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300.00</t>
        </is>
      </c>
    </row>
    <row collapsed="false" customFormat="false" customHeight="false" hidden="false" ht="12.1" outlineLevel="0" r="26">
      <c r="A26" s="5" t="s">
        <f>=HYPERLINK("https://rossileiloes.com.br/lote/detalhe/341173", "046")</f>
      </c>
      <c r="B26" s="4" t="s">
        <f>=HYPERLINK("https://rossileiloes.com.br/lote/detalhe/341173", " CABINE CAT W130 (VAZIA )")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=HYPERLINK("https://rossileiloes.com.br/lote/detalhe/341174", "047")</f>
      </c>
      <c r="B27" s="4" t="s">
        <f>=HYPERLINK("https://rossileiloes.com.br/lote/detalhe/341174", " CABINE DOOSAN ( VAZIA )")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=HYPERLINK("https://rossileiloes.com.br/lote/detalhe/341197", "048")</f>
      </c>
      <c r="B28" s="4" t="s">
        <f>=HYPERLINK("https://rossileiloes.com.br/lote/detalhe/341197", " CABINE CAT 966 R (VAZIA)")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=HYPERLINK("https://rossileiloes.com.br/lote/detalhe/341195", "049")</f>
      </c>
      <c r="B29" s="4" t="s">
        <f>=HYPERLINK("https://rossileiloes.com.br/lote/detalhe/341195", " CABINE CAT 135H ( VAZIA )")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300.00</t>
        </is>
      </c>
    </row>
    <row collapsed="false" customFormat="false" customHeight="false" hidden="false" ht="12.1" outlineLevel="0" r="30">
      <c r="A30" s="5" t="s">
        <f>=HYPERLINK("https://rossileiloes.com.br/lote/detalhe/341179", "053")</f>
      </c>
      <c r="B30" s="4" t="s">
        <f>=HYPERLINK("https://rossileiloes.com.br/lote/detalhe/341179", " MOTOR DE GIRO CAT 345C")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=HYPERLINK("https://rossileiloes.com.br/lote/detalhe/341155", "055")</f>
      </c>
      <c r="B31" s="4" t="s">
        <f>=HYPERLINK("https://rossileiloes.com.br/lote/detalhe/341155", " MOTOR DE GIRO KOMATSU PC 600")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=HYPERLINK("https://rossileiloes.com.br/lote/detalhe/341180", "056")</f>
      </c>
      <c r="B32" s="4" t="s">
        <f>=HYPERLINK("https://rossileiloes.com.br/lote/detalhe/341180", " MOTOR DE GIRO JCB 330")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=HYPERLINK("https://rossileiloes.com.br/lote/detalhe/341184", "058")</f>
      </c>
      <c r="B33" s="4" t="s">
        <f>=HYPERLINK("https://rossileiloes.com.br/lote/detalhe/341184", " MOTOR DE GIRO CAT 320 DL")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=HYPERLINK("https://rossileiloes.com.br/lote/detalhe/341183", "059")</f>
      </c>
      <c r="B34" s="4" t="s">
        <f>=HYPERLINK("https://rossileiloes.com.br/lote/detalhe/341183", " MOTOR DE GIRO KOMATSU PC 600")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=HYPERLINK("https://rossileiloes.com.br/lote/detalhe/341165", "060")</f>
      </c>
      <c r="B35" s="4" t="s">
        <f>=HYPERLINK("https://rossileiloes.com.br/lote/detalhe/341165", " MOTOR DE GIRO CAT")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=HYPERLINK("https://rossileiloes.com.br/lote/detalhe/341152", "061")</f>
      </c>
      <c r="B36" s="4" t="s">
        <f>=HYPERLINK("https://rossileiloes.com.br/lote/detalhe/341152", " TRANSMISSÃO CAT D8N")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=HYPERLINK("https://rossileiloes.com.br/lote/detalhe/341159", "063")</f>
      </c>
      <c r="B37" s="4" t="s">
        <f>=HYPERLINK("https://rossileiloes.com.br/lote/detalhe/341159", " TRANSMISSÃO CAT D4E")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=HYPERLINK("https://rossileiloes.com.br/lote/detalhe/341150", "065")</f>
      </c>
      <c r="B38" s="4" t="s">
        <f>=HYPERLINK("https://rossileiloes.com.br/lote/detalhe/341150", " TRANSMISSÃO CAT D7E")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=HYPERLINK("https://rossileiloes.com.br/lote/detalhe/341158", "066")</f>
      </c>
      <c r="B39" s="4" t="s">
        <f>=HYPERLINK("https://rossileiloes.com.br/lote/detalhe/341158", " TRANSMISSÃO CAT D8H")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=HYPERLINK("https://rossileiloes.com.br/lote/detalhe/341151", "069")</f>
      </c>
      <c r="B40" s="4" t="s">
        <f>=HYPERLINK("https://rossileiloes.com.br/lote/detalhe/341151", " TRANSMISSÃO CAT 950G")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=HYPERLINK("https://rossileiloes.com.br/lote/detalhe/341178", "070")</f>
      </c>
      <c r="B41" s="4" t="s">
        <f>=HYPERLINK("https://rossileiloes.com.br/lote/detalhe/341178", " TRANSMISSÃO CAT D8K")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=HYPERLINK("https://rossileiloes.com.br/lote/detalhe/341182", "073")</f>
      </c>
      <c r="B42" s="4" t="s">
        <f>=HYPERLINK("https://rossileiloes.com.br/lote/detalhe/341182", " TRANSMISSÃO ZF")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=HYPERLINK("https://rossileiloes.com.br/lote/detalhe/341162", "075")</f>
      </c>
      <c r="B43" s="4" t="s">
        <f>=HYPERLINK("https://rossileiloes.com.br/lote/detalhe/341162", " RODA GUIA LIEBHEER")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=HYPERLINK("https://rossileiloes.com.br/lote/detalhe/341161", "079")</f>
      </c>
      <c r="B44" s="4" t="s">
        <f>=HYPERLINK("https://rossileiloes.com.br/lote/detalhe/341161", " RODA GUIA CAT D9H")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=HYPERLINK("https://rossileiloes.com.br/lote/detalhe/341154", "080")</f>
      </c>
      <c r="B45" s="4" t="s">
        <f>=HYPERLINK("https://rossileiloes.com.br/lote/detalhe/341154", " RODA CAT CAT D8K")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=HYPERLINK("https://rossileiloes.com.br/lote/detalhe/341160", "082")</f>
      </c>
      <c r="B46" s="4" t="s">
        <f>=HYPERLINK("https://rossileiloes.com.br/lote/detalhe/341160", " RODA GUIA HYUNDAY")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=HYPERLINK("https://rossileiloes.com.br/lote/detalhe/341163", "086")</f>
      </c>
      <c r="B47" s="4" t="s">
        <f>=HYPERLINK("https://rossileiloes.com.br/lote/detalhe/341163", " RODA GUIA KOMATSU PC 150")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=HYPERLINK("https://rossileiloes.com.br/lote/detalhe/341153", "088")</f>
      </c>
      <c r="B48" s="4" t="s">
        <f>=HYPERLINK("https://rossileiloes.com.br/lote/detalhe/341153", " RODA GUIA CAT D8N")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=HYPERLINK("https://rossileiloes.com.br/lote/detalhe/341164", "112")</f>
      </c>
      <c r="B49" s="4" t="s">
        <f>=HYPERLINK("https://rossileiloes.com.br/lote/detalhe/341164", " RADIADOR CAT 320B")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=HYPERLINK("https://rossileiloes.com.br/lote/detalhe/341196", "114")</f>
      </c>
      <c r="B50" s="4" t="s">
        <f>=HYPERLINK("https://rossileiloes.com.br/lote/detalhe/341196", " RADIADOR CAT 950H")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=HYPERLINK("https://rossileiloes.com.br/lote/detalhe/341157", "116")</f>
      </c>
      <c r="B51" s="4" t="s">
        <f>=HYPERLINK("https://rossileiloes.com.br/lote/detalhe/341157", " RADIADOR KOMATSU PC200")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=HYPERLINK("https://rossileiloes.com.br/lote/detalhe/341156", "117")</f>
      </c>
      <c r="B52" s="4" t="s">
        <f>=HYPERLINK("https://rossileiloes.com.br/lote/detalhe/341156", " RADIADOR VOGELE 50")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=HYPERLINK("https://rossileiloes.com.br/lote/detalhe/341166", "118")</f>
      </c>
      <c r="B53" s="4" t="s">
        <f>=HYPERLINK("https://rossileiloes.com.br/lote/detalhe/341166", " RADIADOR VOLVO G940")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=HYPERLINK("https://rossileiloes.com.br/lote/detalhe/341167", "121")</f>
      </c>
      <c r="B54" s="4" t="s">
        <f>=HYPERLINK("https://rossileiloes.com.br/lote/detalhe/341167", " TROCADOR DE CALOR TEMA TERRA")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=HYPERLINK("https://rossileiloes.com.br/lote/detalhe/341168", "122")</f>
      </c>
      <c r="B55" s="4" t="s">
        <f>=HYPERLINK("https://rossileiloes.com.br/lote/detalhe/341168", " TROCADOR DE CALOR TEMA TERRA")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=HYPERLINK("https://rossileiloes.com.br/lote/detalhe/341177", "141")</f>
      </c>
      <c r="B56" s="4" t="s">
        <f>=HYPERLINK("https://rossileiloes.com.br/lote/detalhe/341177", " PISTÃO CAT 966H LEVANTE")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300.00</t>
        </is>
      </c>
    </row>
    <row collapsed="false" customFormat="false" customHeight="false" hidden="false" ht="12.1" outlineLevel="0" r="57">
      <c r="A57" s="5" t="s">
        <f>=HYPERLINK("https://rossileiloes.com.br/lote/detalhe/341176", "146")</f>
      </c>
      <c r="B57" s="4" t="s">
        <f>=HYPERLINK("https://rossileiloes.com.br/lote/detalhe/341176", " PISTÃO CAT966H")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=HYPERLINK("https://rossileiloes.com.br/lote/detalhe/341175", "148")</f>
      </c>
      <c r="B58" s="4" t="s">
        <f>=HYPERLINK("https://rossileiloes.com.br/lote/detalhe/341175", " PISTÃO CAT COM H 330C")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=HYPERLINK("https://rossileiloes.com.br/lote/detalhe/341186", "155")</f>
      </c>
      <c r="B59" s="4" t="s">
        <f>=HYPERLINK("https://rossileiloes.com.br/lote/detalhe/341186", "CONCHA DOOSAN  DL 250")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=HYPERLINK("https://rossileiloes.com.br/lote/detalhe/341185", "156")</f>
      </c>
      <c r="B60" s="4" t="s">
        <f>=HYPERLINK("https://rossileiloes.com.br/lote/detalhe/341185", " CONCHA DOOSAN")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=HYPERLINK("https://rossileiloes.com.br/lote/detalhe/341198", "157")</f>
      </c>
      <c r="B61" s="4" t="s">
        <f>=HYPERLINK("https://rossileiloes.com.br/lote/detalhe/341198", " CONCHA DOOSAN")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=HYPERLINK("https://rossileiloes.com.br/lote/detalhe/341368", "207")</f>
      </c>
      <c r="B62" s="4" t="s">
        <f>=HYPERLINK("https://rossileiloes.com.br/lote/detalhe/341368", " RIPPER CAT D8K")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300.00</t>
        </is>
      </c>
    </row>
    <row collapsed="false" customFormat="false" customHeight="false" hidden="false" ht="12.1" outlineLevel="0" r="63">
      <c r="A63" s="5" t="s">
        <f>=HYPERLINK("https://rossileiloes.com.br/lote/detalhe/341339", "230")</f>
      </c>
      <c r="B63" s="4" t="s">
        <f>=HYPERLINK("https://rossileiloes.com.br/lote/detalhe/341339", " DIFERENCIAL DIANTEIRO CAT 950H")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=HYPERLINK("https://rossileiloes.com.br/lote/detalhe/341332", "231")</f>
      </c>
      <c r="B64" s="4" t="s">
        <f>=HYPERLINK("https://rossileiloes.com.br/lote/detalhe/341332", " DIFERENCIAL DIANTEIRO CAT 950G")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=HYPERLINK("https://rossileiloes.com.br/lote/detalhe/341366", "232")</f>
      </c>
      <c r="B65" s="4" t="s">
        <f>=HYPERLINK("https://rossileiloes.com.br/lote/detalhe/341366", " DIFERENCIAL TRASEIRO CAT 966H")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=HYPERLINK("https://rossileiloes.com.br/lote/detalhe/341297", "233")</f>
      </c>
      <c r="B66" s="4" t="s">
        <f>=HYPERLINK("https://rossileiloes.com.br/lote/detalhe/341297", " DIFERENCIAL TRASEIRO CAT 966H")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3.500,00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=HYPERLINK("https://rossileiloes.com.br/lote/detalhe/341298", "234")</f>
      </c>
      <c r="B67" s="4" t="s">
        <f>=HYPERLINK("https://rossileiloes.com.br/lote/detalhe/341298", " DIFERENCIAL DIANTEIRO CAT 966H")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=HYPERLINK("https://rossileiloes.com.br/lote/detalhe/341300", "235")</f>
      </c>
      <c r="B68" s="4" t="s">
        <f>=HYPERLINK("https://rossileiloes.com.br/lote/detalhe/341300", " DIFERENCIAL DIANTEIRO CAT 966H")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3.500,00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=HYPERLINK("https://rossileiloes.com.br/lote/detalhe/341299", "236")</f>
      </c>
      <c r="B69" s="4" t="s">
        <f>=HYPERLINK("https://rossileiloes.com.br/lote/detalhe/341299", " DIFERENCIAL TRASEIRO CAT 938H")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=HYPERLINK("https://rossileiloes.com.br/lote/detalhe/341244", "238")</f>
      </c>
      <c r="B70" s="4" t="s">
        <f>=HYPERLINK("https://rossileiloes.com.br/lote/detalhe/341244", " DIFERENCIAL TRASEIRO CAT 938G")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=HYPERLINK("https://rossileiloes.com.br/lote/detalhe/341239", "239")</f>
      </c>
      <c r="B71" s="4" t="s">
        <f>=HYPERLINK("https://rossileiloes.com.br/lote/detalhe/341239", " DIFERENCIAL TRASEIRO CAT 950G")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=HYPERLINK("https://rossileiloes.com.br/lote/detalhe/341242", "240")</f>
      </c>
      <c r="B72" s="4" t="s">
        <f>=HYPERLINK("https://rossileiloes.com.br/lote/detalhe/341242", " DIFERENCIAL TRASEIRO CAT 950H")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=HYPERLINK("https://rossileiloes.com.br/lote/detalhe/341241", "241")</f>
      </c>
      <c r="B73" s="4" t="s">
        <f>=HYPERLINK("https://rossileiloes.com.br/lote/detalhe/341241", " DIFERENCIAL DIANTEIRO VPLVO L120F")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=HYPERLINK("https://rossileiloes.com.br/lote/detalhe/341301", "242")</f>
      </c>
      <c r="B74" s="4" t="s">
        <f>=HYPERLINK("https://rossileiloes.com.br/lote/detalhe/341301", " DIFERENCIAL DIANTEIRO CAT 938G")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=HYPERLINK("https://rossileiloes.com.br/lote/detalhe/341240", "243")</f>
      </c>
      <c r="B75" s="4" t="s">
        <f>=HYPERLINK("https://rossileiloes.com.br/lote/detalhe/341240", " DIFERENCIAL DIANTEIRO CAT")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=HYPERLINK("https://rossileiloes.com.br/lote/detalhe/341250", "252")</f>
      </c>
      <c r="B76" s="4" t="s">
        <f>=HYPERLINK("https://rossileiloes.com.br/lote/detalhe/341250", " MOTOR KOMATSU PC 400")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=HYPERLINK("https://rossileiloes.com.br/lote/detalhe/341251", "253")</f>
      </c>
      <c r="B77" s="4" t="s">
        <f>=HYPERLINK("https://rossileiloes.com.br/lote/detalhe/341251", " MOTOR KOMATSU PC 600")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=HYPERLINK("https://rossileiloes.com.br/lote/detalhe/341249", "254")</f>
      </c>
      <c r="B78" s="4" t="s">
        <f>=HYPERLINK("https://rossileiloes.com.br/lote/detalhe/341249", " MOTOR KOMATSU PC 600")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=HYPERLINK("https://rossileiloes.com.br/lote/detalhe/341253", "256")</f>
      </c>
      <c r="B79" s="4" t="s">
        <f>=HYPERLINK("https://rossileiloes.com.br/lote/detalhe/341253", " MOTOR LIEBHEER")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=HYPERLINK("https://rossileiloes.com.br/lote/detalhe/341302", "267")</f>
      </c>
      <c r="B80" s="4" t="s">
        <f>=HYPERLINK("https://rossileiloes.com.br/lote/detalhe/341302", " TRANSMISSÃO ZF")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=HYPERLINK("https://rossileiloes.com.br/lote/detalhe/341246", "268")</f>
      </c>
      <c r="B81" s="4" t="s">
        <f>=HYPERLINK("https://rossileiloes.com.br/lote/detalhe/341246", " CONJUNTO DE SAPATA CAT D6R (57 UNIDADES )")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=HYPERLINK("https://rossileiloes.com.br/lote/detalhe/341248", "269")</f>
      </c>
      <c r="B82" s="4" t="s">
        <f>=HYPERLINK("https://rossileiloes.com.br/lote/detalhe/341248", " RABICHO CAT D8K")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=HYPERLINK("https://rossileiloes.com.br/lote/detalhe/341247", "270")</f>
      </c>
      <c r="B83" s="4" t="s">
        <f>=HYPERLINK("https://rossileiloes.com.br/lote/detalhe/341247", " RABICHO CAR D9H")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=HYPERLINK("https://rossileiloes.com.br/lote/detalhe/341245", "272")</f>
      </c>
      <c r="B84" s="4" t="s">
        <f>=HYPERLINK("https://rossileiloes.com.br/lote/detalhe/341245", " GUINCHO 100 TONELADAS")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=HYPERLINK("https://rossileiloes.com.br/lote/detalhe/341258", "274")</f>
      </c>
      <c r="B85" s="4" t="s">
        <f>=HYPERLINK("https://rossileiloes.com.br/lote/detalhe/341258", " DIFERENCIAL DIANTEIRO VOLVO G 940")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=HYPERLINK("https://rossileiloes.com.br/lote/detalhe/341254", "282")</f>
      </c>
      <c r="B86" s="4" t="s">
        <f>=HYPERLINK("https://rossileiloes.com.br/lote/detalhe/341254", " H DA CAT W130 COM PISTÕES")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=HYPERLINK("https://rossileiloes.com.br/lote/detalhe/341303", "283")</f>
      </c>
      <c r="B87" s="4" t="s">
        <f>=HYPERLINK("https://rossileiloes.com.br/lote/detalhe/341303", " H DA CAT 950H")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300.00</t>
        </is>
      </c>
    </row>
    <row collapsed="false" customFormat="false" customHeight="false" hidden="false" ht="12.1" outlineLevel="0" r="88">
      <c r="A88" s="5" t="s">
        <f>=HYPERLINK("https://rossileiloes.com.br/lote/detalhe/341305", "285")</f>
      </c>
      <c r="B88" s="4" t="s">
        <f>=HYPERLINK("https://rossileiloes.com.br/lote/detalhe/341305", " CONCHA CAT 950H")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300.00</t>
        </is>
      </c>
    </row>
    <row collapsed="false" customFormat="false" customHeight="false" hidden="false" ht="12.1" outlineLevel="0" r="89">
      <c r="A89" s="5" t="s">
        <f>=HYPERLINK("https://rossileiloes.com.br/lote/detalhe/341255", "287")</f>
      </c>
      <c r="B89" s="4" t="s">
        <f>=HYPERLINK("https://rossileiloes.com.br/lote/detalhe/341255", " H DA CAT 938H")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300.00</t>
        </is>
      </c>
    </row>
    <row collapsed="false" customFormat="false" customHeight="false" hidden="false" ht="12.1" outlineLevel="0" r="90">
      <c r="A90" s="5" t="s">
        <f>=HYPERLINK("https://rossileiloes.com.br/lote/detalhe/341256", "288")</f>
      </c>
      <c r="B90" s="4" t="s">
        <f>=HYPERLINK("https://rossileiloes.com.br/lote/detalhe/341256", " H DA CASE 721-C")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300.00</t>
        </is>
      </c>
    </row>
    <row collapsed="false" customFormat="false" customHeight="false" hidden="false" ht="12.1" outlineLevel="0" r="91">
      <c r="A91" s="5" t="s">
        <f>=HYPERLINK("https://rossileiloes.com.br/lote/detalhe/341264", "294")</f>
      </c>
      <c r="B91" s="4" t="s">
        <f>=HYPERLINK("https://rossileiloes.com.br/lote/detalhe/341264", " PISTÃO LEVANTE CAT 345 C")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300.00</t>
        </is>
      </c>
    </row>
    <row collapsed="false" customFormat="false" customHeight="false" hidden="false" ht="12.1" outlineLevel="0" r="92">
      <c r="A92" s="5" t="s">
        <f>=HYPERLINK("https://rossileiloes.com.br/lote/detalhe/341260", "295")</f>
      </c>
      <c r="B92" s="4" t="s">
        <f>=HYPERLINK("https://rossileiloes.com.br/lote/detalhe/341260", " PISTÃO LEVANTE CAT 345 C")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=HYPERLINK("https://rossileiloes.com.br/lote/detalhe/341261", "302")</f>
      </c>
      <c r="B93" s="4" t="s">
        <f>=HYPERLINK("https://rossileiloes.com.br/lote/detalhe/341261", " PISTÃO CAT 950H ARTICULAÇÃO DA CONCHA")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=HYPERLINK("https://rossileiloes.com.br/lote/detalhe/341262", "305")</f>
      </c>
      <c r="B94" s="4" t="s">
        <f>=HYPERLINK("https://rossileiloes.com.br/lote/detalhe/341262", " PISTÃO CAT 336D LEVANTE")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=HYPERLINK("https://rossileiloes.com.br/lote/detalhe/341263", "306")</f>
      </c>
      <c r="B95" s="4" t="s">
        <f>=HYPERLINK("https://rossileiloes.com.br/lote/detalhe/341263", " PISTÃO CAT 336D LEVANTE")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=HYPERLINK("https://rossileiloes.com.br/lote/detalhe/341266", "309")</f>
      </c>
      <c r="B96" s="4" t="s">
        <f>=HYPERLINK("https://rossileiloes.com.br/lote/detalhe/341266", " COMANDO HIDRAULICO CAT 966H")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=HYPERLINK("https://rossileiloes.com.br/lote/detalhe/341265", "310")</f>
      </c>
      <c r="B97" s="4" t="s">
        <f>=HYPERLINK("https://rossileiloes.com.br/lote/detalhe/341265", " COMANDO HIDRAULICO CAT 966H")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300.00</t>
        </is>
      </c>
    </row>
    <row collapsed="false" customFormat="false" customHeight="false" hidden="false" ht="12.1" outlineLevel="0" r="98">
      <c r="A98" s="5" t="s">
        <f>=HYPERLINK("https://rossileiloes.com.br/lote/detalhe/341286", "311")</f>
      </c>
      <c r="B98" s="4" t="s">
        <f>=HYPERLINK("https://rossileiloes.com.br/lote/detalhe/341286", " COMANDO HIDRAULICO JCB 330")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=HYPERLINK("https://rossileiloes.com.br/lote/detalhe/341267", "312")</f>
      </c>
      <c r="B99" s="4" t="s">
        <f>=HYPERLINK("https://rossileiloes.com.br/lote/detalhe/341267", " COMANDO HIDRAULICO LIEBHEER")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=HYPERLINK("https://rossileiloes.com.br/lote/detalhe/341271", "313")</f>
      </c>
      <c r="B100" s="4" t="s">
        <f>=HYPERLINK("https://rossileiloes.com.br/lote/detalhe/341271", " COMANDO HIDRAULICO DOOSAN")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=HYPERLINK("https://rossileiloes.com.br/lote/detalhe/341270", "315")</f>
      </c>
      <c r="B101" s="4" t="s">
        <f>=HYPERLINK("https://rossileiloes.com.br/lote/detalhe/341270", " COMANDO HIDRAULICO CAT 950H")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=HYPERLINK("https://rossileiloes.com.br/lote/detalhe/341268", "316")</f>
      </c>
      <c r="B102" s="4" t="s">
        <f>=HYPERLINK("https://rossileiloes.com.br/lote/detalhe/341268", " COMANDO HIDRAULICO CAT 950G")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=HYPERLINK("https://rossileiloes.com.br/lote/detalhe/341276", "317")</f>
      </c>
      <c r="B103" s="4" t="s">
        <f>=HYPERLINK("https://rossileiloes.com.br/lote/detalhe/341276", " COMANDO HIDRAULICO CAT 960F")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=HYPERLINK("https://rossileiloes.com.br/lote/detalhe/341272", "318")</f>
      </c>
      <c r="B104" s="4" t="s">
        <f>=HYPERLINK("https://rossileiloes.com.br/lote/detalhe/341272", " COMANDO HIDRAULICO CAT 966H")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=HYPERLINK("https://rossileiloes.com.br/lote/detalhe/341269", "320")</f>
      </c>
      <c r="B105" s="4" t="s">
        <f>=HYPERLINK("https://rossileiloes.com.br/lote/detalhe/341269", " COMANDO HIDRAULICO CAT 966H")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=HYPERLINK("https://rossileiloes.com.br/lote/detalhe/341287", "321")</f>
      </c>
      <c r="B106" s="4" t="s">
        <f>=HYPERLINK("https://rossileiloes.com.br/lote/detalhe/341287", " COMANDO HIDRAULICO CAT 966H")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=HYPERLINK("https://rossileiloes.com.br/lote/detalhe/341259", "330")</f>
      </c>
      <c r="B107" s="4" t="s">
        <f>=HYPERLINK("https://rossileiloes.com.br/lote/detalhe/341259", " PISTÃO DOOSAN ARTICULAÇÃO DA CONCHA")</f>
      </c>
      <c r="C107" s="4" t="inlineStr">
        <is>
          <t>Aguardando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=HYPERLINK("https://rossileiloes.com.br/lote/detalhe/341274", "334")</f>
      </c>
      <c r="B108" s="4" t="s">
        <f>=HYPERLINK("https://rossileiloes.com.br/lote/detalhe/341274", " PISTÃO DOOSAN ARTICULAÇÃO DA CONCHA")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=HYPERLINK("https://rossileiloes.com.br/lote/detalhe/341282", "335")</f>
      </c>
      <c r="B109" s="4" t="s">
        <f>=HYPERLINK("https://rossileiloes.com.br/lote/detalhe/341282", " PISTÃO CAT 950G LEVANTE")</f>
      </c>
      <c r="C109" s="4" t="inlineStr">
        <is>
          <t>Aguardando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=HYPERLINK("https://rossileiloes.com.br/lote/detalhe/341279", "336")</f>
      </c>
      <c r="B110" s="4" t="s">
        <f>=HYPERLINK("https://rossileiloes.com.br/lote/detalhe/341279", " PISTÃO CAT 950H LEVANTE")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=HYPERLINK("https://rossileiloes.com.br/lote/detalhe/341278", "338")</f>
      </c>
      <c r="B111" s="4" t="s">
        <f>=HYPERLINK("https://rossileiloes.com.br/lote/detalhe/341278", " PISTÃO CAT 966H ARTICULAÇÃO")</f>
      </c>
      <c r="C111" s="4" t="inlineStr">
        <is>
          <t>Aguardando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=HYPERLINK("https://rossileiloes.com.br/lote/detalhe/341281", "339")</f>
      </c>
      <c r="B112" s="4" t="s">
        <f>=HYPERLINK("https://rossileiloes.com.br/lote/detalhe/341281", " PISTÃO CASE 721C-C ARTICULAÇÃO")</f>
      </c>
      <c r="C112" s="4" t="inlineStr">
        <is>
          <t>Aguardando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=HYPERLINK("https://rossileiloes.com.br/lote/detalhe/341291", "340")</f>
      </c>
      <c r="B113" s="4" t="s">
        <f>=HYPERLINK("https://rossileiloes.com.br/lote/detalhe/341291", " PISTÃO KOMATSU WA 320 LEVANTE")</f>
      </c>
      <c r="C113" s="4" t="inlineStr">
        <is>
          <t>Aguardando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=HYPERLINK("https://rossileiloes.com.br/lote/detalhe/341292", "341")</f>
      </c>
      <c r="B114" s="4" t="s">
        <f>=HYPERLINK("https://rossileiloes.com.br/lote/detalhe/341292", " PISTÃO KOMATSU WA 320 LEVANTE")</f>
      </c>
      <c r="C114" s="4" t="inlineStr">
        <is>
          <t>Aguardando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=HYPERLINK("https://rossileiloes.com.br/lote/detalhe/341293", "345")</f>
      </c>
      <c r="B115" s="4" t="s">
        <f>=HYPERLINK("https://rossileiloes.com.br/lote/detalhe/341293", " PISTÃO CASE 721 -C LEVANTE")</f>
      </c>
      <c r="C115" s="4" t="inlineStr">
        <is>
          <t>Aguardando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=HYPERLINK("https://rossileiloes.com.br/lote/detalhe/341316", "370")</f>
      </c>
      <c r="B116" s="4" t="s">
        <f>=HYPERLINK("https://rossileiloes.com.br/lote/detalhe/341316", " CONJUNTO DE LAMINA COMPLETO ARTICULADA D6M , PARA ADAPTAÇAO D5,D6,D4 SR , D30, D50 SHANTUI E OUTROS")</f>
      </c>
      <c r="C116" s="4" t="inlineStr">
        <is>
          <t>Aguardando</t>
        </is>
      </c>
      <c r="D116" s="4" t="inlineStr">
        <is>
          <t>0</t>
        </is>
      </c>
      <c r="E116" s="5" t="inlineStr">
        <is>
          <t>7.500,00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=HYPERLINK("https://rossileiloes.com.br/lote/detalhe/341317", "371")</f>
      </c>
      <c r="B117" s="4" t="s">
        <f>=HYPERLINK("https://rossileiloes.com.br/lote/detalhe/341317", " MOTOR CAT 3406")</f>
      </c>
      <c r="C117" s="4" t="inlineStr">
        <is>
          <t>Aguardando</t>
        </is>
      </c>
      <c r="D117" s="4" t="inlineStr">
        <is>
          <t>0</t>
        </is>
      </c>
      <c r="E117" s="5" t="inlineStr">
        <is>
          <t>7.500,00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=HYPERLINK("https://rossileiloes.com.br/lote/detalhe/341318", "372")</f>
      </c>
      <c r="B118" s="4" t="s">
        <f>=HYPERLINK("https://rossileiloes.com.br/lote/detalhe/341318", " BOMBA HIDRAULICA CAT 320B")</f>
      </c>
      <c r="C118" s="4" t="inlineStr">
        <is>
          <t>Aguardando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=HYPERLINK("https://rossileiloes.com.br/lote/detalhe/341314", "373")</f>
      </c>
      <c r="B119" s="4" t="s">
        <f>=HYPERLINK("https://rossileiloes.com.br/lote/detalhe/341314", " TRANSMISSÃO L 120F")</f>
      </c>
      <c r="C119" s="4" t="inlineStr">
        <is>
          <t>Aguardando</t>
        </is>
      </c>
      <c r="D119" s="4" t="inlineStr">
        <is>
          <t>0</t>
        </is>
      </c>
      <c r="E119" s="5" t="inlineStr">
        <is>
          <t>7.500,00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=HYPERLINK("https://rossileiloes.com.br/lote/detalhe/341315", "374")</f>
      </c>
      <c r="B120" s="4" t="s">
        <f>=HYPERLINK("https://rossileiloes.com.br/lote/detalhe/341315", " MOTOR MWM 226")</f>
      </c>
      <c r="C120" s="4" t="inlineStr">
        <is>
          <t>Aguardando</t>
        </is>
      </c>
      <c r="D120" s="4" t="inlineStr">
        <is>
          <t>0</t>
        </is>
      </c>
      <c r="E120" s="5" t="inlineStr">
        <is>
          <t>7.500,00</t>
        </is>
      </c>
      <c r="F120" s="4" t="inlineStr">
        <is>
          <t>5000.00</t>
        </is>
      </c>
    </row>
    <row collapsed="false" customFormat="false" customHeight="false" hidden="false" ht="12.1" outlineLevel="0" r="121">
      <c r="A121" s="5" t="s">
        <f>=HYPERLINK("https://rossileiloes.com.br/lote/detalhe/341319", "375")</f>
      </c>
      <c r="B121" s="4" t="s">
        <f>=HYPERLINK("https://rossileiloes.com.br/lote/detalhe/341319", " BOMBA HIDRAULICA S90 FE 105")</f>
      </c>
      <c r="C121" s="4" t="inlineStr">
        <is>
          <t>Aguardando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300.00</t>
        </is>
      </c>
    </row>
    <row collapsed="false" customFormat="false" customHeight="false" hidden="false" ht="12.1" outlineLevel="0" r="122">
      <c r="A122" s="5" t="s">
        <f>=HYPERLINK("https://rossileiloes.com.br/lote/detalhe/341321", "376")</f>
      </c>
      <c r="B122" s="4" t="s">
        <f>=HYPERLINK("https://rossileiloes.com.br/lote/detalhe/341321", " MOTOR CAT 3306 CABEÇOTE ALTO")</f>
      </c>
      <c r="C122" s="4" t="inlineStr">
        <is>
          <t>Aguardando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=HYPERLINK("https://rossileiloes.com.br/lote/detalhe/341320", "377")</f>
      </c>
      <c r="B123" s="4" t="s">
        <f>=HYPERLINK("https://rossileiloes.com.br/lote/detalhe/341320", " TRANSMISSÃO CLARK 24 MIL")</f>
      </c>
      <c r="C123" s="4" t="inlineStr">
        <is>
          <t>Aguardando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=HYPERLINK("https://rossileiloes.com.br/lote/detalhe/341325", "378")</f>
      </c>
      <c r="B124" s="4" t="s">
        <f>=HYPERLINK("https://rossileiloes.com.br/lote/detalhe/341325", " TRANSMISSÃO D8H")</f>
      </c>
      <c r="C124" s="4" t="inlineStr">
        <is>
          <t>Aguardando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300.00</t>
        </is>
      </c>
    </row>
    <row collapsed="false" customFormat="false" customHeight="false" hidden="false" ht="12.1" outlineLevel="0" r="125">
      <c r="A125" s="5" t="s">
        <f>=HYPERLINK("https://rossileiloes.com.br/lote/detalhe/341323", "379")</f>
      </c>
      <c r="B125" s="4" t="s">
        <f>=HYPERLINK("https://rossileiloes.com.br/lote/detalhe/341323", " TRANSMISSÃO D9H")</f>
      </c>
      <c r="C125" s="4" t="inlineStr">
        <is>
          <t>Aguardando</t>
        </is>
      </c>
      <c r="D125" s="4" t="inlineStr">
        <is>
          <t>0</t>
        </is>
      </c>
      <c r="E125" s="5" t="inlineStr">
        <is>
          <t>4.000,00</t>
        </is>
      </c>
      <c r="F125" s="4" t="inlineStr">
        <is>
          <t>300.00</t>
        </is>
      </c>
    </row>
    <row collapsed="false" customFormat="false" customHeight="false" hidden="false" ht="12.1" outlineLevel="0" r="126">
      <c r="A126" s="5" t="s">
        <f>=HYPERLINK("https://rossileiloes.com.br/lote/detalhe/341324", "380")</f>
      </c>
      <c r="B126" s="4" t="s">
        <f>=HYPERLINK("https://rossileiloes.com.br/lote/detalhe/341324", " CONVERSOR DE TORQUE D6T")</f>
      </c>
      <c r="C126" s="4" t="inlineStr">
        <is>
          <t>Aguardando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=HYPERLINK("https://rossileiloes.com.br/lote/detalhe/341322", "381")</f>
      </c>
      <c r="B127" s="4" t="s">
        <f>=HYPERLINK("https://rossileiloes.com.br/lote/detalhe/341322", " MOTOR CAT 3116")</f>
      </c>
      <c r="C127" s="4" t="inlineStr">
        <is>
          <t>Aguardando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=HYPERLINK("https://rossileiloes.com.br/lote/detalhe/341327", "382")</f>
      </c>
      <c r="B128" s="4" t="s">
        <f>=HYPERLINK("https://rossileiloes.com.br/lote/detalhe/341327", " TRANSMISSÃO CAT 938-G2")</f>
      </c>
      <c r="C128" s="4" t="inlineStr">
        <is>
          <t>Aguardando</t>
        </is>
      </c>
      <c r="D128" s="4" t="inlineStr">
        <is>
          <t>0</t>
        </is>
      </c>
      <c r="E128" s="5" t="inlineStr">
        <is>
          <t>7.500,00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=HYPERLINK("https://rossileiloes.com.br/lote/detalhe/341326", "383")</f>
      </c>
      <c r="B129" s="4" t="s">
        <f>=HYPERLINK("https://rossileiloes.com.br/lote/detalhe/341326", " TRANSMISSÃO CAT 950G")</f>
      </c>
      <c r="C129" s="4" t="inlineStr">
        <is>
          <t>Aguardando</t>
        </is>
      </c>
      <c r="D129" s="4" t="inlineStr">
        <is>
          <t>0</t>
        </is>
      </c>
      <c r="E129" s="5" t="inlineStr">
        <is>
          <t>7.500,00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=HYPERLINK("https://rossileiloes.com.br/lote/detalhe/341328", "384")</f>
      </c>
      <c r="B130" s="4" t="s">
        <f>=HYPERLINK("https://rossileiloes.com.br/lote/detalhe/341328", " TRANSMISSÃO CAT 950F")</f>
      </c>
      <c r="C130" s="4" t="inlineStr">
        <is>
          <t>Aguardando</t>
        </is>
      </c>
      <c r="D130" s="4" t="inlineStr">
        <is>
          <t>0</t>
        </is>
      </c>
      <c r="E130" s="5" t="inlineStr">
        <is>
          <t>7.500,00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=HYPERLINK("https://rossileiloes.com.br/lote/detalhe/341330", "385")</f>
      </c>
      <c r="B131" s="4" t="s">
        <f>=HYPERLINK("https://rossileiloes.com.br/lote/detalhe/341330", " REDUTOR DE GIRO CAT 336D")</f>
      </c>
      <c r="C131" s="4" t="inlineStr">
        <is>
          <t>Aguardando</t>
        </is>
      </c>
      <c r="D131" s="4" t="inlineStr">
        <is>
          <t>0</t>
        </is>
      </c>
      <c r="E131" s="5" t="inlineStr">
        <is>
          <t>7.500,00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=HYPERLINK("https://rossileiloes.com.br/lote/detalhe/341329", "386")</f>
      </c>
      <c r="B132" s="4" t="s">
        <f>=HYPERLINK("https://rossileiloes.com.br/lote/detalhe/341329", " COMANDO HIDRAULICO CAT 320D")</f>
      </c>
      <c r="C132" s="4" t="inlineStr">
        <is>
          <t>Aguardando</t>
        </is>
      </c>
      <c r="D132" s="4" t="inlineStr">
        <is>
          <t>0</t>
        </is>
      </c>
      <c r="E132" s="5" t="inlineStr">
        <is>
          <t>4.200,00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=HYPERLINK("https://rossileiloes.com.br/lote/detalhe/341369", "387")</f>
      </c>
      <c r="B133" s="4" t="s">
        <f>=HYPERLINK("https://rossileiloes.com.br/lote/detalhe/341369", " CONCHA COM H E PISTÕES CAT 955L")</f>
      </c>
      <c r="C133" s="4" t="inlineStr">
        <is>
          <t>Aguardando</t>
        </is>
      </c>
      <c r="D133" s="4" t="inlineStr">
        <is>
          <t>0</t>
        </is>
      </c>
      <c r="E133" s="5" t="inlineStr">
        <is>
          <t>3.500,00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=HYPERLINK("https://rossileiloes.com.br/lote/detalhe/341394", "389")</f>
      </c>
      <c r="B134" s="4" t="s">
        <f>=HYPERLINK("https://rossileiloes.com.br/lote/detalhe/341394", " JOGO DE ROLETES CAT D8L")</f>
      </c>
      <c r="C134" s="4" t="inlineStr">
        <is>
          <t>Aguardando</t>
        </is>
      </c>
      <c r="D134" s="4" t="inlineStr">
        <is>
          <t>0</t>
        </is>
      </c>
      <c r="E134" s="5" t="inlineStr">
        <is>
          <t>7.500,00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=HYPERLINK("https://rossileiloes.com.br/lote/detalhe/341373", "391")</f>
      </c>
      <c r="B135" s="4" t="s">
        <f>=HYPERLINK("https://rossileiloes.com.br/lote/detalhe/341373", " MOTOVIVELADORA CAT 120 B (PARCIAL)")</f>
      </c>
      <c r="C135" s="4" t="inlineStr">
        <is>
          <t>Aguardando</t>
        </is>
      </c>
      <c r="D135" s="4" t="inlineStr">
        <is>
          <t>0</t>
        </is>
      </c>
      <c r="E135" s="5" t="inlineStr">
        <is>
          <t>7.500,00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=HYPERLINK("https://rossileiloes.com.br/lote/detalhe/341377", "392")</f>
      </c>
      <c r="B136" s="4" t="s">
        <f>=HYPERLINK("https://rossileiloes.com.br/lote/detalhe/341377", " LÂMINA COM H E PISTÕES CAT D6M")</f>
      </c>
      <c r="C136" s="4" t="inlineStr">
        <is>
          <t>Aguardando</t>
        </is>
      </c>
      <c r="D136" s="4" t="inlineStr">
        <is>
          <t>0</t>
        </is>
      </c>
      <c r="E136" s="5" t="inlineStr">
        <is>
          <t>7.500,00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=HYPERLINK("https://rossileiloes.com.br/lote/detalhe/341375", "393")</f>
      </c>
      <c r="B137" s="4" t="s">
        <f>=HYPERLINK("https://rossileiloes.com.br/lote/detalhe/341375", " PAR DE ESTEIRAS CAT D6M")</f>
      </c>
      <c r="C137" s="4" t="inlineStr">
        <is>
          <t>Aguardando</t>
        </is>
      </c>
      <c r="D137" s="4" t="inlineStr">
        <is>
          <t>0</t>
        </is>
      </c>
      <c r="E137" s="5" t="inlineStr">
        <is>
          <t>5.000,00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=HYPERLINK("https://rossileiloes.com.br/lote/detalhe/341378", "394")</f>
      </c>
      <c r="B138" s="4" t="s">
        <f>=HYPERLINK("https://rossileiloes.com.br/lote/detalhe/341378", " CABINE FLORESTAL CAT D6M")</f>
      </c>
      <c r="C138" s="4" t="inlineStr">
        <is>
          <t>Aguardando</t>
        </is>
      </c>
      <c r="D138" s="4" t="inlineStr">
        <is>
          <t>0</t>
        </is>
      </c>
      <c r="E138" s="5" t="inlineStr">
        <is>
          <t>7.500,00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=HYPERLINK("https://rossileiloes.com.br/lote/detalhe/341389", "395")</f>
      </c>
      <c r="B139" s="4" t="s">
        <f>=HYPERLINK("https://rossileiloes.com.br/lote/detalhe/341389", " RADIADOR CAT 621S")</f>
      </c>
      <c r="C139" s="4" t="inlineStr">
        <is>
          <t>Aguardando</t>
        </is>
      </c>
      <c r="D139" s="4" t="inlineStr">
        <is>
          <t>0</t>
        </is>
      </c>
      <c r="E139" s="5" t="inlineStr">
        <is>
          <t>4.500,00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=HYPERLINK("https://rossileiloes.com.br/lote/detalhe/341387", "396")</f>
      </c>
      <c r="B140" s="4" t="s">
        <f>=HYPERLINK("https://rossileiloes.com.br/lote/detalhe/341387", " CONCHA HYUNDAY 520")</f>
      </c>
      <c r="C140" s="4" t="inlineStr">
        <is>
          <t>Aguardando</t>
        </is>
      </c>
      <c r="D140" s="4" t="inlineStr">
        <is>
          <t>0</t>
        </is>
      </c>
      <c r="E140" s="5" t="inlineStr">
        <is>
          <t>4.500,00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=HYPERLINK("https://rossileiloes.com.br/lote/detalhe/341385", "397")</f>
      </c>
      <c r="B141" s="4" t="s">
        <f>=HYPERLINK("https://rossileiloes.com.br/lote/detalhe/341385", " CONCHA FIATALIS S90")</f>
      </c>
      <c r="C141" s="4" t="inlineStr">
        <is>
          <t>Aguardando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=HYPERLINK("https://rossileiloes.com.br/lote/detalhe/341392", "401")</f>
      </c>
      <c r="B142" s="4" t="s">
        <f>=HYPERLINK("https://rossileiloes.com.br/lote/detalhe/341392", " MOTOR DE GIRO CAT 330")</f>
      </c>
      <c r="C142" s="4" t="inlineStr">
        <is>
          <t>Aguardando</t>
        </is>
      </c>
      <c r="D142" s="4" t="inlineStr">
        <is>
          <t>0</t>
        </is>
      </c>
      <c r="E142" s="5" t="inlineStr">
        <is>
          <t>4.500,00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=HYPERLINK("https://rossileiloes.com.br/lote/detalhe/341393", "402")</f>
      </c>
      <c r="B143" s="4" t="s">
        <f>=HYPERLINK("https://rossileiloes.com.br/lote/detalhe/341393", " PISTÕES KOMATSU D.41")</f>
      </c>
      <c r="C143" s="4" t="inlineStr">
        <is>
          <t>Aguardando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=HYPERLINK("https://rossileiloes.com.br/lote/detalhe/341382", "403")</f>
      </c>
      <c r="B144" s="4" t="s">
        <f>=HYPERLINK("https://rossileiloes.com.br/lote/detalhe/341382", " SAPATAS COMATSU D.41")</f>
      </c>
      <c r="C144" s="4" t="inlineStr">
        <is>
          <t>Aguardando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=HYPERLINK("https://rossileiloes.com.br/lote/detalhe/341376", "404")</f>
      </c>
      <c r="B145" s="4" t="s">
        <f>=HYPERLINK("https://rossileiloes.com.br/lote/detalhe/341376", " RODA GUIA KOMATSU D.41")</f>
      </c>
      <c r="C145" s="4" t="inlineStr">
        <is>
          <t>Aguardando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=HYPERLINK("https://rossileiloes.com.br/lote/detalhe/341388", "405")</f>
      </c>
      <c r="B146" s="4" t="s">
        <f>=HYPERLINK("https://rossileiloes.com.br/lote/detalhe/341388", " PISTÕES GÊMEOS HYUNDAI 160")</f>
      </c>
      <c r="C146" s="4" t="inlineStr">
        <is>
          <t>Aguardando</t>
        </is>
      </c>
      <c r="D146" s="4" t="inlineStr">
        <is>
          <t>0</t>
        </is>
      </c>
      <c r="E146" s="5" t="inlineStr">
        <is>
          <t>7.500,00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=HYPERLINK("https://rossileiloes.com.br/lote/detalhe/341391", "406")</f>
      </c>
      <c r="B147" s="4" t="s">
        <f>=HYPERLINK("https://rossileiloes.com.br/lote/detalhe/341391", " PAR DE TRUQUES COM RODA GUIA CAT D6M")</f>
      </c>
      <c r="C147" s="4" t="inlineStr">
        <is>
          <t>Aguardando</t>
        </is>
      </c>
      <c r="D147" s="4" t="inlineStr">
        <is>
          <t>0</t>
        </is>
      </c>
      <c r="E147" s="5" t="inlineStr">
        <is>
          <t>6.500,00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=HYPERLINK("https://rossileiloes.com.br/lote/detalhe/341390", "407")</f>
      </c>
      <c r="B148" s="4" t="s">
        <f>=HYPERLINK("https://rossileiloes.com.br/lote/detalhe/341390", " PAR DE RODAS GUIA COM GARFO CAT D8K")</f>
      </c>
      <c r="C148" s="4" t="inlineStr">
        <is>
          <t>Aguardando</t>
        </is>
      </c>
      <c r="D148" s="4" t="inlineStr">
        <is>
          <t>0</t>
        </is>
      </c>
      <c r="E148" s="5" t="inlineStr">
        <is>
          <t>2.500,00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=HYPERLINK("https://rossileiloes.com.br/lote/detalhe/341370", "408")</f>
      </c>
      <c r="B149" s="4" t="s">
        <f>=HYPERLINK("https://rossileiloes.com.br/lote/detalhe/341370", " RADIADOR CAT 120 B")</f>
      </c>
      <c r="C149" s="4" t="inlineStr">
        <is>
          <t>Aguardando</t>
        </is>
      </c>
      <c r="D149" s="4" t="inlineStr">
        <is>
          <t>0</t>
        </is>
      </c>
      <c r="E149" s="5" t="inlineStr">
        <is>
          <t>1.900,00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=HYPERLINK("https://rossileiloes.com.br/lote/detalhe/341371", "409")</f>
      </c>
      <c r="B150" s="4" t="s">
        <f>=HYPERLINK("https://rossileiloes.com.br/lote/detalhe/341371", " RODA GUIA KOMATSU D155")</f>
      </c>
      <c r="C150" s="4" t="inlineStr">
        <is>
          <t>Aguardando</t>
        </is>
      </c>
      <c r="D150" s="4" t="inlineStr">
        <is>
          <t>0</t>
        </is>
      </c>
      <c r="E150" s="5" t="inlineStr">
        <is>
          <t>2.900,00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=HYPERLINK("https://rossileiloes.com.br/lote/detalhe/341372", "410")</f>
      </c>
      <c r="B151" s="4" t="s">
        <f>=HYPERLINK("https://rossileiloes.com.br/lote/detalhe/341372", " CONCHA DA ESCAVADEIRA VOLVO EC 460 BLC")</f>
      </c>
      <c r="C151" s="4" t="inlineStr">
        <is>
          <t>Aguardando</t>
        </is>
      </c>
      <c r="D151" s="4" t="inlineStr">
        <is>
          <t>0</t>
        </is>
      </c>
      <c r="E151" s="5" t="inlineStr">
        <is>
          <t>7.500,00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=HYPERLINK("https://rossileiloes.com.br/lote/detalhe/341374", "411")</f>
      </c>
      <c r="B152" s="4" t="s">
        <f>=HYPERLINK("https://rossileiloes.com.br/lote/detalhe/341374", " PAR DE COMANDO FINAL JCB 330")</f>
      </c>
      <c r="C152" s="4" t="inlineStr">
        <is>
          <t>Aguardando</t>
        </is>
      </c>
      <c r="D152" s="4" t="inlineStr">
        <is>
          <t>0</t>
        </is>
      </c>
      <c r="E152" s="5" t="inlineStr">
        <is>
          <t>7.500,00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=HYPERLINK("https://rossileiloes.com.br/lote/detalhe/341379", "412")</f>
      </c>
      <c r="B153" s="4" t="s">
        <f>=HYPERLINK("https://rossileiloes.com.br/lote/detalhe/341379", " BOMBA HIDRÁULICA BOBCAT")</f>
      </c>
      <c r="C153" s="4" t="inlineStr">
        <is>
          <t>Aguardando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=HYPERLINK("https://rossileiloes.com.br/lote/detalhe/341381", "413")</f>
      </c>
      <c r="B154" s="4" t="s">
        <f>=HYPERLINK("https://rossileiloes.com.br/lote/detalhe/341381", " BLOCO DO MOTOR CAT 3406")</f>
      </c>
      <c r="C154" s="4" t="inlineStr">
        <is>
          <t>Aguardando</t>
        </is>
      </c>
      <c r="D154" s="4" t="inlineStr">
        <is>
          <t>0</t>
        </is>
      </c>
      <c r="E154" s="5" t="inlineStr">
        <is>
          <t>8.000,00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=HYPERLINK("https://rossileiloes.com.br/lote/detalhe/341386", "414")</f>
      </c>
      <c r="B155" s="4" t="s">
        <f>=HYPERLINK("https://rossileiloes.com.br/lote/detalhe/341386", " BLOCO DO MOTOR CAT 3306")</f>
      </c>
      <c r="C155" s="4" t="inlineStr">
        <is>
          <t>Aguardando</t>
        </is>
      </c>
      <c r="D155" s="4" t="inlineStr">
        <is>
          <t>0</t>
        </is>
      </c>
      <c r="E155" s="5" t="inlineStr">
        <is>
          <t>6.000,00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=HYPERLINK("https://rossileiloes.com.br/lote/detalhe/341384", "415")</f>
      </c>
      <c r="B156" s="4" t="s">
        <f>=HYPERLINK("https://rossileiloes.com.br/lote/detalhe/341384", " BOMBA HIDRÁULICA CAT 135H")</f>
      </c>
      <c r="C156" s="4" t="inlineStr">
        <is>
          <t>Aguardando</t>
        </is>
      </c>
      <c r="D156" s="4" t="inlineStr">
        <is>
          <t>0</t>
        </is>
      </c>
      <c r="E156" s="5" t="inlineStr">
        <is>
          <t>6.000,00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=HYPERLINK("https://rossileiloes.com.br/lote/detalhe/341383", "416")</f>
      </c>
      <c r="B157" s="4" t="s">
        <f>=HYPERLINK("https://rossileiloes.com.br/lote/detalhe/341383", " BOMBA HIDRÁULICA CAT 345C")</f>
      </c>
      <c r="C157" s="4" t="inlineStr">
        <is>
          <t>Aguardando</t>
        </is>
      </c>
      <c r="D157" s="4" t="inlineStr">
        <is>
          <t>0</t>
        </is>
      </c>
      <c r="E157" s="5" t="inlineStr">
        <is>
          <t>10.000,00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=HYPERLINK("https://rossileiloes.com.br/lote/detalhe/341412", "420")</f>
      </c>
      <c r="B158" s="4" t="s">
        <f>=HYPERLINK("https://rossileiloes.com.br/lote/detalhe/341412", " TRANSMISSÃO KOMATSU D.41 (COMPLETA )")</f>
      </c>
      <c r="C158" s="4" t="inlineStr">
        <is>
          <t>Aguardando</t>
        </is>
      </c>
      <c r="D158" s="4" t="inlineStr">
        <is>
          <t>0</t>
        </is>
      </c>
      <c r="E158" s="5" t="inlineStr">
        <is>
          <t>20.000,00</t>
        </is>
      </c>
      <c r="F158" s="4" t="inlineStr">
        <is>
          <t>1500.00</t>
        </is>
      </c>
    </row>
    <row collapsed="false" customFormat="false" customHeight="false" hidden="false" ht="12.1" outlineLevel="0" r="159">
      <c r="A159" s="5" t="s">
        <f>=HYPERLINK("https://rossileiloes.com.br/lote/detalhe/341400", "421")</f>
      </c>
      <c r="B159" s="4" t="s">
        <f>=HYPERLINK("https://rossileiloes.com.br/lote/detalhe/341400", " CABINE CATERPILLAR 320 D2 (VAZIA)")</f>
      </c>
      <c r="C159" s="4" t="inlineStr">
        <is>
          <t>Aguardando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=HYPERLINK("https://rossileiloes.com.br/lote/detalhe/341401", "424")</f>
      </c>
      <c r="B160" s="4" t="s">
        <f>=HYPERLINK("https://rossileiloes.com.br/lote/detalhe/341401", " RODA GUIA (COM GARFO E MOLA ) VOLVO EC460")</f>
      </c>
      <c r="C160" s="4" t="inlineStr">
        <is>
          <t>Aguardando</t>
        </is>
      </c>
      <c r="D160" s="4" t="inlineStr">
        <is>
          <t>0</t>
        </is>
      </c>
      <c r="E160" s="5" t="inlineStr">
        <is>
          <t>3.000,00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=HYPERLINK("https://rossileiloes.com.br/lote/detalhe/341399", "425")</f>
      </c>
      <c r="B161" s="4" t="s">
        <f>=HYPERLINK("https://rossileiloes.com.br/lote/detalhe/341399", " RODA GUIA (COM GARFO E MOLA ) HYUNDAI R 520")</f>
      </c>
      <c r="C161" s="4" t="inlineStr">
        <is>
          <t>Aguardando</t>
        </is>
      </c>
      <c r="D161" s="4" t="inlineStr">
        <is>
          <t>0</t>
        </is>
      </c>
      <c r="E161" s="5" t="inlineStr">
        <is>
          <t>3.000,00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=HYPERLINK("https://rossileiloes.com.br/lote/detalhe/341402", "426")</f>
      </c>
      <c r="B162" s="4" t="s">
        <f>=HYPERLINK("https://rossileiloes.com.br/lote/detalhe/341402", " RADIADOR CATERPILLAR D8K")</f>
      </c>
      <c r="C162" s="4" t="inlineStr">
        <is>
          <t>Aguardando</t>
        </is>
      </c>
      <c r="D162" s="4" t="inlineStr">
        <is>
          <t>0</t>
        </is>
      </c>
      <c r="E162" s="5" t="inlineStr">
        <is>
          <t>8.000,00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=HYPERLINK("https://rossileiloes.com.br/lote/detalhe/341403", "427")</f>
      </c>
      <c r="B163" s="4" t="s">
        <f>=HYPERLINK("https://rossileiloes.com.br/lote/detalhe/341403", " PAR DE COMANDO FINAL VOLVO EC 460")</f>
      </c>
      <c r="C163" s="4" t="inlineStr">
        <is>
          <t>Aguardando</t>
        </is>
      </c>
      <c r="D163" s="4" t="inlineStr">
        <is>
          <t>0</t>
        </is>
      </c>
      <c r="E163" s="5" t="inlineStr">
        <is>
          <t>10.000,00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=HYPERLINK("https://rossileiloes.com.br/lote/detalhe/341397", "428")</f>
      </c>
      <c r="B164" s="4" t="s">
        <f>=HYPERLINK("https://rossileiloes.com.br/lote/detalhe/341397", " PAR DE RODA MOTRIZ HYUNDAI R 520")</f>
      </c>
      <c r="C164" s="4" t="inlineStr">
        <is>
          <t>Aguardando</t>
        </is>
      </c>
      <c r="D164" s="4" t="inlineStr">
        <is>
          <t>0</t>
        </is>
      </c>
      <c r="E164" s="5" t="inlineStr">
        <is>
          <t>10.000,00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=HYPERLINK("https://rossileiloes.com.br/lote/detalhe/341396", "429")</f>
      </c>
      <c r="B165" s="4" t="s">
        <f>=HYPERLINK("https://rossileiloes.com.br/lote/detalhe/341396", " PAR DE COMANDO FINAL CATERPILLAR 330 B")</f>
      </c>
      <c r="C165" s="4" t="inlineStr">
        <is>
          <t>Aguardando</t>
        </is>
      </c>
      <c r="D165" s="4" t="inlineStr">
        <is>
          <t>0</t>
        </is>
      </c>
      <c r="E165" s="5" t="inlineStr">
        <is>
          <t>10.000,00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=HYPERLINK("https://rossileiloes.com.br/lote/detalhe/341395", "430")</f>
      </c>
      <c r="B166" s="4" t="s">
        <f>=HYPERLINK("https://rossileiloes.com.br/lote/detalhe/341395", " PAR DE RODA MOTRIZ CATERPILLAR D8K")</f>
      </c>
      <c r="C166" s="4" t="inlineStr">
        <is>
          <t>Aguardando</t>
        </is>
      </c>
      <c r="D166" s="4" t="inlineStr">
        <is>
          <t>0</t>
        </is>
      </c>
      <c r="E166" s="5" t="inlineStr">
        <is>
          <t>5.000,00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=HYPERLINK("https://rossileiloes.com.br/lote/detalhe/341398", "431")</f>
      </c>
      <c r="B167" s="4" t="s">
        <f>=HYPERLINK("https://rossileiloes.com.br/lote/detalhe/341398", " TRANSMISSÃO CATERPILLAR 621 S")</f>
      </c>
      <c r="C167" s="4" t="inlineStr">
        <is>
          <t>Aguardando</t>
        </is>
      </c>
      <c r="D167" s="4" t="inlineStr">
        <is>
          <t>0</t>
        </is>
      </c>
      <c r="E167" s="5" t="inlineStr">
        <is>
          <t>10.000,00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=HYPERLINK("https://rossileiloes.com.br/lote/detalhe/341410", "433")</f>
      </c>
      <c r="B168" s="4" t="s">
        <f>=HYPERLINK("https://rossileiloes.com.br/lote/detalhe/341410", " COMANDO HIDRÁLICO CATERPILLAR 950G")</f>
      </c>
      <c r="C168" s="4" t="inlineStr">
        <is>
          <t>Aguardando</t>
        </is>
      </c>
      <c r="D168" s="4" t="inlineStr">
        <is>
          <t>0</t>
        </is>
      </c>
      <c r="E168" s="5" t="inlineStr">
        <is>
          <t>3.000,00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=HYPERLINK("https://rossileiloes.com.br/lote/detalhe/341408", "434")</f>
      </c>
      <c r="B169" s="4" t="s">
        <f>=HYPERLINK("https://rossileiloes.com.br/lote/detalhe/341408", " COMANDO HIDRÁULICO CATERPILLAR 950H")</f>
      </c>
      <c r="C169" s="4" t="inlineStr">
        <is>
          <t>Aguardando</t>
        </is>
      </c>
      <c r="D169" s="4" t="inlineStr">
        <is>
          <t>0</t>
        </is>
      </c>
      <c r="E169" s="5" t="inlineStr">
        <is>
          <t>300,00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=HYPERLINK("https://rossileiloes.com.br/lote/detalhe/341407", "436")</f>
      </c>
      <c r="B170" s="4" t="s">
        <f>=HYPERLINK("https://rossileiloes.com.br/lote/detalhe/341407", " COMANDO HIDRÁULICO CATERPILLAR 966H")</f>
      </c>
      <c r="C170" s="4" t="inlineStr">
        <is>
          <t>Aguardando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=HYPERLINK("https://rossileiloes.com.br/lote/detalhe/341409", "437")</f>
      </c>
      <c r="B171" s="4" t="s">
        <f>=HYPERLINK("https://rossileiloes.com.br/lote/detalhe/341409", " COMANDO HIDRÁULICO CATERPILLAR 966H")</f>
      </c>
      <c r="C171" s="4" t="inlineStr">
        <is>
          <t>Aguardando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=HYPERLINK("https://rossileiloes.com.br/lote/detalhe/341406", "438")</f>
      </c>
      <c r="B172" s="4" t="s">
        <f>=HYPERLINK("https://rossileiloes.com.br/lote/detalhe/341406", " CABEÇOTE CATERPILLAR C6.6")</f>
      </c>
      <c r="C172" s="4" t="inlineStr">
        <is>
          <t>Aguardando</t>
        </is>
      </c>
      <c r="D172" s="4" t="inlineStr">
        <is>
          <t>0</t>
        </is>
      </c>
      <c r="E172" s="5" t="inlineStr">
        <is>
          <t>9.000,00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=HYPERLINK("https://rossileiloes.com.br/lote/detalhe/341404", "439")</f>
      </c>
      <c r="B173" s="4" t="s">
        <f>=HYPERLINK("https://rossileiloes.com.br/lote/detalhe/341404", " CABEÇOTE CATERPILLAR C6.4")</f>
      </c>
      <c r="C173" s="4" t="inlineStr">
        <is>
          <t>Aguardando</t>
        </is>
      </c>
      <c r="D173" s="4" t="inlineStr">
        <is>
          <t>0</t>
        </is>
      </c>
      <c r="E173" s="5" t="inlineStr">
        <is>
          <t>9.000,00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=HYPERLINK("https://rossileiloes.com.br/lote/detalhe/341405", "440")</f>
      </c>
      <c r="B174" s="4" t="s">
        <f>=HYPERLINK("https://rossileiloes.com.br/lote/detalhe/341405", " CABEÇOTE CATERPILLAR D8K")</f>
      </c>
      <c r="C174" s="4" t="inlineStr">
        <is>
          <t>Aguardando</t>
        </is>
      </c>
      <c r="D174" s="4" t="inlineStr">
        <is>
          <t>0</t>
        </is>
      </c>
      <c r="E174" s="5" t="inlineStr">
        <is>
          <t>9.000,00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=HYPERLINK("https://rossileiloes.com.br/lote/detalhe/341413", "441")</f>
      </c>
      <c r="B175" s="4" t="s">
        <f>=HYPERLINK("https://rossileiloes.com.br/lote/detalhe/341413", " CABEÇOTE CATERPILLAR 3116")</f>
      </c>
      <c r="C175" s="4" t="inlineStr">
        <is>
          <t>Aguardando</t>
        </is>
      </c>
      <c r="D175" s="4" t="inlineStr">
        <is>
          <t>0</t>
        </is>
      </c>
      <c r="E175" s="5" t="inlineStr">
        <is>
          <t>9.000,00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=HYPERLINK("https://rossileiloes.com.br/lote/detalhe/341419", "442")</f>
      </c>
      <c r="B176" s="4" t="s">
        <f>=HYPERLINK("https://rossileiloes.com.br/lote/detalhe/341419", " CABEÇOTE CATERPILLAR 3054")</f>
      </c>
      <c r="C176" s="4" t="inlineStr">
        <is>
          <t>Aguardando</t>
        </is>
      </c>
      <c r="D176" s="4" t="inlineStr">
        <is>
          <t>0</t>
        </is>
      </c>
      <c r="E176" s="5" t="inlineStr">
        <is>
          <t>3.000,00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=HYPERLINK("https://rossileiloes.com.br/lote/detalhe/341418", "443")</f>
      </c>
      <c r="B177" s="4" t="s">
        <f>=HYPERLINK("https://rossileiloes.com.br/lote/detalhe/341418", " CABEÇOTE CATERPILLAR 3304")</f>
      </c>
      <c r="C177" s="4" t="inlineStr">
        <is>
          <t>Aguardando</t>
        </is>
      </c>
      <c r="D177" s="4" t="inlineStr">
        <is>
          <t>0</t>
        </is>
      </c>
      <c r="E177" s="5" t="inlineStr">
        <is>
          <t>2.000,00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=HYPERLINK("https://rossileiloes.com.br/lote/detalhe/341417", "444")</f>
      </c>
      <c r="B178" s="4" t="s">
        <f>=HYPERLINK("https://rossileiloes.com.br/lote/detalhe/341417", " BLOCO CATERPILLAR 3054")</f>
      </c>
      <c r="C178" s="4" t="inlineStr">
        <is>
          <t>Aguardando</t>
        </is>
      </c>
      <c r="D178" s="4" t="inlineStr">
        <is>
          <t>0</t>
        </is>
      </c>
      <c r="E178" s="5" t="inlineStr">
        <is>
          <t>2.000,00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=HYPERLINK("https://rossileiloes.com.br/lote/detalhe/341420", "445")</f>
      </c>
      <c r="B179" s="4" t="s">
        <f>=HYPERLINK("https://rossileiloes.com.br/lote/detalhe/341420", " COMANDO DE VÁLCULA CATERPILLAR 3054")</f>
      </c>
      <c r="C179" s="4" t="inlineStr">
        <is>
          <t>Aguardando</t>
        </is>
      </c>
      <c r="D179" s="4" t="inlineStr">
        <is>
          <t>0</t>
        </is>
      </c>
      <c r="E179" s="5" t="inlineStr">
        <is>
          <t>1.000,00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=HYPERLINK("https://rossileiloes.com.br/lote/detalhe/341421", "446")</f>
      </c>
      <c r="B180" s="4" t="s">
        <f>=HYPERLINK("https://rossileiloes.com.br/lote/detalhe/341421", " CABEÇOTE CATERPILLAR 3406")</f>
      </c>
      <c r="C180" s="4" t="inlineStr">
        <is>
          <t>Aguardando</t>
        </is>
      </c>
      <c r="D180" s="4" t="inlineStr">
        <is>
          <t>0</t>
        </is>
      </c>
      <c r="E180" s="5" t="inlineStr">
        <is>
          <t>7.500,00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=HYPERLINK("https://rossileiloes.com.br/lote/detalhe/341422", "447")</f>
      </c>
      <c r="B181" s="4" t="s">
        <f>=HYPERLINK("https://rossileiloes.com.br/lote/detalhe/341422", " BOMBA HIDRÁULICA CATERPILLAR 330 B")</f>
      </c>
      <c r="C181" s="4" t="inlineStr">
        <is>
          <t>Aguardando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=HYPERLINK("https://rossileiloes.com.br/lote/detalhe/341423", "448")</f>
      </c>
      <c r="B182" s="4" t="s">
        <f>=HYPERLINK("https://rossileiloes.com.br/lote/detalhe/341423", " COMANDO HIDRÁULICO BANTAN")</f>
      </c>
      <c r="C182" s="4" t="inlineStr">
        <is>
          <t>Aguardando</t>
        </is>
      </c>
      <c r="D182" s="4" t="inlineStr">
        <is>
          <t>0</t>
        </is>
      </c>
      <c r="E182" s="5" t="inlineStr">
        <is>
          <t>10.000,00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=HYPERLINK("https://rossileiloes.com.br/lote/detalhe/341424", "449")</f>
      </c>
      <c r="B183" s="4" t="s">
        <f>=HYPERLINK("https://rossileiloes.com.br/lote/detalhe/341424", " COMANDO HIDRÁULICO CATERPILLAR 320 D")</f>
      </c>
      <c r="C183" s="4" t="inlineStr">
        <is>
          <t>Aguardando</t>
        </is>
      </c>
      <c r="D183" s="4" t="inlineStr">
        <is>
          <t>0</t>
        </is>
      </c>
      <c r="E183" s="5" t="inlineStr">
        <is>
          <t>10.000,00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=HYPERLINK("https://rossileiloes.com.br/lote/detalhe/341414", "450")</f>
      </c>
      <c r="B184" s="4" t="s">
        <f>=HYPERLINK("https://rossileiloes.com.br/lote/detalhe/341414", " MOTOR CATERPILLAR 3054")</f>
      </c>
      <c r="C184" s="4" t="inlineStr">
        <is>
          <t>Aguardando</t>
        </is>
      </c>
      <c r="D184" s="4" t="inlineStr">
        <is>
          <t>0</t>
        </is>
      </c>
      <c r="E184" s="5" t="inlineStr">
        <is>
          <t>10.000,00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=HYPERLINK("https://rossileiloes.com.br/lote/detalhe/341411", "451")</f>
      </c>
      <c r="B185" s="4" t="s">
        <f>=HYPERLINK("https://rossileiloes.com.br/lote/detalhe/341411", " BOMBA HIDRÁULICA CATERPILLAR 321 B")</f>
      </c>
      <c r="C185" s="4" t="inlineStr">
        <is>
          <t>Aguardando</t>
        </is>
      </c>
      <c r="D185" s="4" t="inlineStr">
        <is>
          <t>0</t>
        </is>
      </c>
      <c r="E185" s="5" t="inlineStr">
        <is>
          <t>2.000,00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=HYPERLINK("https://rossileiloes.com.br/lote/detalhe/341415", "452")</f>
      </c>
      <c r="B186" s="4" t="s">
        <f>=HYPERLINK("https://rossileiloes.com.br/lote/detalhe/341415", " BOMBA DE ALTA CATERPILLAR C.7")</f>
      </c>
      <c r="C186" s="4" t="inlineStr">
        <is>
          <t>Aguardando</t>
        </is>
      </c>
      <c r="D186" s="4" t="inlineStr">
        <is>
          <t>0</t>
        </is>
      </c>
      <c r="E186" s="5" t="inlineStr">
        <is>
          <t>8.000,00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=HYPERLINK("https://rossileiloes.com.br/lote/detalhe/341416", "453")</f>
      </c>
      <c r="B187" s="4" t="s">
        <f>=HYPERLINK("https://rossileiloes.com.br/lote/detalhe/341416", " MOTOR CATERPILLAR 3306 COM INJEÇÃO ELETRÔNICA (FUNCIONANDO)")</f>
      </c>
      <c r="C187" s="4" t="inlineStr">
        <is>
          <t>Aguardando</t>
        </is>
      </c>
      <c r="D187" s="4" t="inlineStr">
        <is>
          <t>0</t>
        </is>
      </c>
      <c r="E187" s="5" t="inlineStr">
        <is>
          <t>25.000,00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=HYPERLINK("https://rossileiloes.com.br/lote/detalhe/341425", "465")</f>
      </c>
      <c r="B188" s="4" t="s">
        <f>=HYPERLINK("https://rossileiloes.com.br/lote/detalhe/341425", " MOTOR CUMMINS ELÉTRICO")</f>
      </c>
      <c r="C188" s="4" t="inlineStr">
        <is>
          <t>Aguardando</t>
        </is>
      </c>
      <c r="D188" s="4" t="inlineStr">
        <is>
          <t>0</t>
        </is>
      </c>
      <c r="E188" s="5" t="inlineStr">
        <is>
          <t>15.000,00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=HYPERLINK("https://rossileiloes.com.br/lote/detalhe/341426", "466")</f>
      </c>
      <c r="B189" s="4" t="s">
        <f>=HYPERLINK("https://rossileiloes.com.br/lote/detalhe/341426", " MOTOR JCB 330")</f>
      </c>
      <c r="C189" s="4" t="inlineStr">
        <is>
          <t>Aguardando</t>
        </is>
      </c>
      <c r="D189" s="4" t="inlineStr">
        <is>
          <t>0</t>
        </is>
      </c>
      <c r="E189" s="5" t="inlineStr">
        <is>
          <t>6.000,00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=HYPERLINK("https://rossileiloes.com.br/lote/detalhe/341427", "468")</f>
      </c>
      <c r="B190" s="4" t="s">
        <f>=HYPERLINK("https://rossileiloes.com.br/lote/detalhe/341427", " RODA COM PNEU CAT 950 H / 962 H")</f>
      </c>
      <c r="C190" s="4" t="inlineStr">
        <is>
          <t>Aguardando</t>
        </is>
      </c>
      <c r="D190" s="4" t="inlineStr">
        <is>
          <t>0</t>
        </is>
      </c>
      <c r="E190" s="5" t="inlineStr">
        <is>
          <t>4.000,00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=HYPERLINK("https://rossileiloes.com.br/lote/detalhe/341428", "470")</f>
      </c>
      <c r="B191" s="4" t="s">
        <f>=HYPERLINK("https://rossileiloes.com.br/lote/detalhe/341428", " CONCHA CATERPILLAR 966H")</f>
      </c>
      <c r="C191" s="4" t="inlineStr">
        <is>
          <t>Aguardando</t>
        </is>
      </c>
      <c r="D191" s="4" t="inlineStr">
        <is>
          <t>0</t>
        </is>
      </c>
      <c r="E191" s="5" t="inlineStr">
        <is>
          <t>8.000,00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=HYPERLINK("https://rossileiloes.com.br/lote/detalhe/341237", "473")</f>
      </c>
      <c r="B192" s="4" t="s">
        <f>=HYPERLINK("https://rossileiloes.com.br/lote/detalhe/341237", "MOTOR JCB 4 CILINDROS ELETRÔNICO")</f>
      </c>
      <c r="C192" s="4" t="inlineStr">
        <is>
          <t>Aguardando</t>
        </is>
      </c>
      <c r="D192" s="4" t="inlineStr">
        <is>
          <t>0</t>
        </is>
      </c>
      <c r="E192" s="5" t="inlineStr">
        <is>
          <t>15.000,00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=HYPERLINK("https://rossileiloes.com.br/lote/detalhe/341233", "474")</f>
      </c>
      <c r="B193" s="4" t="s">
        <f>=HYPERLINK("https://rossileiloes.com.br/lote/detalhe/341233", " BOMBA HIDRÁULICA VOLVO EC 210")</f>
      </c>
      <c r="C193" s="4" t="inlineStr">
        <is>
          <t>Aguardando</t>
        </is>
      </c>
      <c r="D193" s="4" t="inlineStr">
        <is>
          <t>0</t>
        </is>
      </c>
      <c r="E193" s="5" t="inlineStr">
        <is>
          <t>5.000,00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=HYPERLINK("https://rossileiloes.com.br/lote/detalhe/341214", "475")</f>
      </c>
      <c r="B194" s="4" t="s">
        <f>=HYPERLINK("https://rossileiloes.com.br/lote/detalhe/341214", " BOMBA HIDRAULICA CAT 330 B")</f>
      </c>
      <c r="C194" s="4" t="inlineStr">
        <is>
          <t>Aguardando</t>
        </is>
      </c>
      <c r="D194" s="4" t="inlineStr">
        <is>
          <t>0</t>
        </is>
      </c>
      <c r="E194" s="5" t="inlineStr">
        <is>
          <t>7.500,00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=HYPERLINK("https://rossileiloes.com.br/lote/detalhe/341216", "476")</f>
      </c>
      <c r="B195" s="4" t="s">
        <f>=HYPERLINK("https://rossileiloes.com.br/lote/detalhe/341216", " BOMBA HIDRAULICA CAT 330 C")</f>
      </c>
      <c r="C195" s="4" t="inlineStr">
        <is>
          <t>Aguardando</t>
        </is>
      </c>
      <c r="D195" s="4" t="inlineStr">
        <is>
          <t>0</t>
        </is>
      </c>
      <c r="E195" s="5" t="inlineStr">
        <is>
          <t>7.500,00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=HYPERLINK("https://rossileiloes.com.br/lote/detalhe/341215", "477")</f>
      </c>
      <c r="B196" s="4" t="s">
        <f>=HYPERLINK("https://rossileiloes.com.br/lote/detalhe/341215", " BOMBA HIDRAULICA VOLVO EC 460")</f>
      </c>
      <c r="C196" s="4" t="inlineStr">
        <is>
          <t>Aguardando</t>
        </is>
      </c>
      <c r="D196" s="4" t="inlineStr">
        <is>
          <t>0</t>
        </is>
      </c>
      <c r="E196" s="5" t="inlineStr">
        <is>
          <t>5.000,00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=HYPERLINK("https://rossileiloes.com.br/lote/detalhe/341218", "478")</f>
      </c>
      <c r="B197" s="4" t="s">
        <f>=HYPERLINK("https://rossileiloes.com.br/lote/detalhe/341218", " BOMBA HIDRAULICA HYUBDAI 220")</f>
      </c>
      <c r="C197" s="4" t="inlineStr">
        <is>
          <t>Aguardando</t>
        </is>
      </c>
      <c r="D197" s="4" t="inlineStr">
        <is>
          <t>0</t>
        </is>
      </c>
      <c r="E197" s="5" t="inlineStr">
        <is>
          <t>7.000,00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=HYPERLINK("https://rossileiloes.com.br/lote/detalhe/341217", "479")</f>
      </c>
      <c r="B198" s="4" t="s">
        <f>=HYPERLINK("https://rossileiloes.com.br/lote/detalhe/341217", " BOMBA HIDRAULICA HYUNDAI 160")</f>
      </c>
      <c r="C198" s="4" t="inlineStr">
        <is>
          <t>Aguardando</t>
        </is>
      </c>
      <c r="D198" s="4" t="inlineStr">
        <is>
          <t>0</t>
        </is>
      </c>
      <c r="E198" s="5" t="inlineStr">
        <is>
          <t>7.000,00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=HYPERLINK("https://rossileiloes.com.br/lote/detalhe/341219", "480")</f>
      </c>
      <c r="B199" s="4" t="s">
        <f>=HYPERLINK("https://rossileiloes.com.br/lote/detalhe/341219", " BLOCO CATERPILLAR C13")</f>
      </c>
      <c r="C199" s="4" t="inlineStr">
        <is>
          <t>Aguardando</t>
        </is>
      </c>
      <c r="D199" s="4" t="inlineStr">
        <is>
          <t>0</t>
        </is>
      </c>
      <c r="E199" s="5" t="inlineStr">
        <is>
          <t>10.000,00</t>
        </is>
      </c>
      <c r="F199" s="4" t="inlineStr">
        <is>
          <t>500.00</t>
        </is>
      </c>
    </row>
    <row collapsed="false" customFormat="false" customHeight="false" hidden="false" ht="12.1" outlineLevel="0" r="200">
      <c r="A200" s="5" t="s">
        <f>=HYPERLINK("https://rossileiloes.com.br/lote/detalhe/341229", "481")</f>
      </c>
      <c r="B200" s="4" t="s">
        <f>=HYPERLINK("https://rossileiloes.com.br/lote/detalhe/341229", " BLOCO CATERPILLAR C11")</f>
      </c>
      <c r="C200" s="4" t="inlineStr">
        <is>
          <t>Aguardando</t>
        </is>
      </c>
      <c r="D200" s="4" t="inlineStr">
        <is>
          <t>0</t>
        </is>
      </c>
      <c r="E200" s="5" t="inlineStr">
        <is>
          <t>10.000,00</t>
        </is>
      </c>
      <c r="F200" s="4" t="inlineStr">
        <is>
          <t>500.00</t>
        </is>
      </c>
    </row>
    <row collapsed="false" customFormat="false" customHeight="false" hidden="false" ht="12.1" outlineLevel="0" r="201">
      <c r="A201" s="5" t="s">
        <f>=HYPERLINK("https://rossileiloes.com.br/lote/detalhe/341232", "483")</f>
      </c>
      <c r="B201" s="4" t="s">
        <f>=HYPERLINK("https://rossileiloes.com.br/lote/detalhe/341232", " CABEÇOTE VOLVO EC 460")</f>
      </c>
      <c r="C201" s="4" t="inlineStr">
        <is>
          <t>Aguardando</t>
        </is>
      </c>
      <c r="D201" s="4" t="inlineStr">
        <is>
          <t>0</t>
        </is>
      </c>
      <c r="E201" s="5" t="inlineStr">
        <is>
          <t>5.000,00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=HYPERLINK("https://rossileiloes.com.br/lote/detalhe/341230", "484")</f>
      </c>
      <c r="B202" s="4" t="s">
        <f>=HYPERLINK("https://rossileiloes.com.br/lote/detalhe/341230", " BLOCO CATERPILLAR 3116")</f>
      </c>
      <c r="C202" s="4" t="inlineStr">
        <is>
          <t>Aguardando</t>
        </is>
      </c>
      <c r="D202" s="4" t="inlineStr">
        <is>
          <t>0</t>
        </is>
      </c>
      <c r="E202" s="5" t="inlineStr">
        <is>
          <t>6.000,00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=HYPERLINK("https://rossileiloes.com.br/lote/detalhe/341231", "485")</f>
      </c>
      <c r="B203" s="4" t="s">
        <f>=HYPERLINK("https://rossileiloes.com.br/lote/detalhe/341231", " MOTOR CATERPILLAR 3116")</f>
      </c>
      <c r="C203" s="4" t="inlineStr">
        <is>
          <t>Aguardando</t>
        </is>
      </c>
      <c r="D203" s="4" t="inlineStr">
        <is>
          <t>0</t>
        </is>
      </c>
      <c r="E203" s="5" t="inlineStr">
        <is>
          <t>6.000,00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=HYPERLINK("https://rossileiloes.com.br/lote/detalhe/341208", "486")</f>
      </c>
      <c r="B204" s="4" t="s">
        <f>=HYPERLINK("https://rossileiloes.com.br/lote/detalhe/341208", " MOTOR CUMMINS ELETRÔNICO")</f>
      </c>
      <c r="C204" s="4" t="inlineStr">
        <is>
          <t>Aguardando</t>
        </is>
      </c>
      <c r="D204" s="4" t="inlineStr">
        <is>
          <t>0</t>
        </is>
      </c>
      <c r="E204" s="5" t="inlineStr">
        <is>
          <t>7.500,00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=HYPERLINK("https://rossileiloes.com.br/lote/detalhe/341209", "487")</f>
      </c>
      <c r="B205" s="4" t="s">
        <f>=HYPERLINK("https://rossileiloes.com.br/lote/detalhe/341209", " MOTOR DE GIRO CATERPILLAR 330 C")</f>
      </c>
      <c r="C205" s="4" t="inlineStr">
        <is>
          <t>Aguardando</t>
        </is>
      </c>
      <c r="D205" s="4" t="inlineStr">
        <is>
          <t>0</t>
        </is>
      </c>
      <c r="E205" s="5" t="inlineStr">
        <is>
          <t>4.000,00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=HYPERLINK("https://rossileiloes.com.br/lote/detalhe/341210", "488")</f>
      </c>
      <c r="B206" s="4" t="s">
        <f>=HYPERLINK("https://rossileiloes.com.br/lote/detalhe/341210", " MOTOR DE GIRO HUYNDAI")</f>
      </c>
      <c r="C206" s="4" t="inlineStr">
        <is>
          <t>Aguardando</t>
        </is>
      </c>
      <c r="D206" s="4" t="inlineStr">
        <is>
          <t>0</t>
        </is>
      </c>
      <c r="E206" s="5" t="inlineStr">
        <is>
          <t>10.000,00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=HYPERLINK("https://rossileiloes.com.br/lote/detalhe/341213", "490")</f>
      </c>
      <c r="B207" s="4" t="s">
        <f>=HYPERLINK("https://rossileiloes.com.br/lote/detalhe/341213", " COMPRESSOR DE AR PERKINS")</f>
      </c>
      <c r="C207" s="4" t="inlineStr">
        <is>
          <t>Aguardando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=HYPERLINK("https://rossileiloes.com.br/lote/detalhe/341211", "491")</f>
      </c>
      <c r="B208" s="4" t="s">
        <f>=HYPERLINK("https://rossileiloes.com.br/lote/detalhe/341211", " PAR DE COMANDO FINAL JCB 360")</f>
      </c>
      <c r="C208" s="4" t="inlineStr">
        <is>
          <t>Aguardando</t>
        </is>
      </c>
      <c r="D208" s="4" t="inlineStr">
        <is>
          <t>0</t>
        </is>
      </c>
      <c r="E208" s="5" t="inlineStr">
        <is>
          <t>7.500,00</t>
        </is>
      </c>
      <c r="F208" s="4" t="inlineStr">
        <is>
          <t>500.00</t>
        </is>
      </c>
    </row>
    <row collapsed="false" customFormat="false" customHeight="false" hidden="false" ht="12.1" outlineLevel="0" r="209">
      <c r="A209" s="5" t="s">
        <f>=HYPERLINK("https://rossileiloes.com.br/lote/detalhe/341212", "492")</f>
      </c>
      <c r="B209" s="4" t="s">
        <f>=HYPERLINK("https://rossileiloes.com.br/lote/detalhe/341212", " JOGO DE ROLETES KOMATSU D85 (18 UNIDADES )")</f>
      </c>
      <c r="C209" s="4" t="inlineStr">
        <is>
          <t>Aguardando</t>
        </is>
      </c>
      <c r="D209" s="4" t="inlineStr">
        <is>
          <t>0</t>
        </is>
      </c>
      <c r="E209" s="5" t="inlineStr">
        <is>
          <t>15.000,00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=HYPERLINK("https://rossileiloes.com.br/lote/detalhe/341221", "493")</f>
      </c>
      <c r="B210" s="4" t="s">
        <f>=HYPERLINK("https://rossileiloes.com.br/lote/detalhe/341221", " RODA GUIA CATERPILLAR 320 D")</f>
      </c>
      <c r="C210" s="4" t="inlineStr">
        <is>
          <t>Aguardando</t>
        </is>
      </c>
      <c r="D210" s="4" t="inlineStr">
        <is>
          <t>0</t>
        </is>
      </c>
      <c r="E210" s="5" t="inlineStr">
        <is>
          <t>1.000,00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=HYPERLINK("https://rossileiloes.com.br/lote/detalhe/341222", "494")</f>
      </c>
      <c r="B211" s="4" t="s">
        <f>=HYPERLINK("https://rossileiloes.com.br/lote/detalhe/341222", " MOTOR CATERPILLAR 988")</f>
      </c>
      <c r="C211" s="4" t="inlineStr">
        <is>
          <t>Aguardando</t>
        </is>
      </c>
      <c r="D211" s="4" t="inlineStr">
        <is>
          <t>0</t>
        </is>
      </c>
      <c r="E211" s="5" t="inlineStr">
        <is>
          <t>10.000,00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=HYPERLINK("https://rossileiloes.com.br/lote/detalhe/341220", "495")</f>
      </c>
      <c r="B212" s="4" t="s">
        <f>=HYPERLINK("https://rossileiloes.com.br/lote/detalhe/341220", " MOTOR PERKINS 4 CILINDROS")</f>
      </c>
      <c r="C212" s="4" t="inlineStr">
        <is>
          <t>Aguardando</t>
        </is>
      </c>
      <c r="D212" s="4" t="inlineStr">
        <is>
          <t>0</t>
        </is>
      </c>
      <c r="E212" s="5" t="inlineStr">
        <is>
          <t>3.000,00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=HYPERLINK("https://rossileiloes.com.br/lote/detalhe/341226", "496")</f>
      </c>
      <c r="B213" s="4" t="s">
        <f>=HYPERLINK("https://rossileiloes.com.br/lote/detalhe/341226", " MOTOR PERKINS 4 CILINDROS")</f>
      </c>
      <c r="C213" s="4" t="inlineStr">
        <is>
          <t>Aguardando</t>
        </is>
      </c>
      <c r="D213" s="4" t="inlineStr">
        <is>
          <t>0</t>
        </is>
      </c>
      <c r="E213" s="5" t="inlineStr">
        <is>
          <t>3.000,00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=HYPERLINK("https://rossileiloes.com.br/lote/detalhe/341203", "497")</f>
      </c>
      <c r="B214" s="4" t="s">
        <f>=HYPERLINK("https://rossileiloes.com.br/lote/detalhe/341203", " COMPRESSOR DE AR PERKINS")</f>
      </c>
      <c r="C214" s="4" t="inlineStr">
        <is>
          <t>Aguardando</t>
        </is>
      </c>
      <c r="D214" s="4" t="inlineStr">
        <is>
          <t>0</t>
        </is>
      </c>
      <c r="E214" s="5" t="inlineStr">
        <is>
          <t>3.000,00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=HYPERLINK("https://rossileiloes.com.br/lote/detalhe/341206", "498")</f>
      </c>
      <c r="B215" s="4" t="s">
        <f>=HYPERLINK("https://rossileiloes.com.br/lote/detalhe/341206", " MOTOR MERCEDES OM 3145")</f>
      </c>
      <c r="C215" s="4" t="inlineStr">
        <is>
          <t>Aguardando</t>
        </is>
      </c>
      <c r="D215" s="4" t="inlineStr">
        <is>
          <t>0</t>
        </is>
      </c>
      <c r="E215" s="5" t="inlineStr">
        <is>
          <t>2.000,00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=HYPERLINK("https://rossileiloes.com.br/lote/detalhe/341205", "501")</f>
      </c>
      <c r="B216" s="4" t="s">
        <f>=HYPERLINK("https://rossileiloes.com.br/lote/detalhe/341205", " JOGO DE ROLETES VOLVO EC 460 (18 UNIDADES )")</f>
      </c>
      <c r="C216" s="4" t="inlineStr">
        <is>
          <t>Aguardando</t>
        </is>
      </c>
      <c r="D216" s="4" t="inlineStr">
        <is>
          <t>0</t>
        </is>
      </c>
      <c r="E216" s="5" t="inlineStr">
        <is>
          <t>6.000,00</t>
        </is>
      </c>
      <c r="F216" s="4" t="inlineStr">
        <is>
          <t>500.00</t>
        </is>
      </c>
    </row>
    <row collapsed="false" customFormat="false" customHeight="false" hidden="false" ht="12.1" outlineLevel="0" r="217">
      <c r="A217" s="5" t="s">
        <f>=HYPERLINK("https://rossileiloes.com.br/lote/detalhe/341207", "502")</f>
      </c>
      <c r="B217" s="4" t="s">
        <f>=HYPERLINK("https://rossileiloes.com.br/lote/detalhe/341207", " JOGO DE ROLETES HYUNDAI R 220 (18 UNIDADES)")</f>
      </c>
      <c r="C217" s="4" t="inlineStr">
        <is>
          <t>Aguardando</t>
        </is>
      </c>
      <c r="D217" s="4" t="inlineStr">
        <is>
          <t>0</t>
        </is>
      </c>
      <c r="E217" s="5" t="inlineStr">
        <is>
          <t>6.000,00</t>
        </is>
      </c>
      <c r="F217" s="4" t="inlineStr">
        <is>
          <t>500.00</t>
        </is>
      </c>
    </row>
    <row collapsed="false" customFormat="false" customHeight="false" hidden="false" ht="12.1" outlineLevel="0" r="218">
      <c r="A218" s="5" t="s">
        <f>=HYPERLINK("https://rossileiloes.com.br/lote/detalhe/341223", "503")</f>
      </c>
      <c r="B218" s="4" t="s">
        <f>=HYPERLINK("https://rossileiloes.com.br/lote/detalhe/341223", " JOGO DE ROLETES NEW HOLLAND S.90 (16 UNIDADES)")</f>
      </c>
      <c r="C218" s="4" t="inlineStr">
        <is>
          <t>Aguardando</t>
        </is>
      </c>
      <c r="D218" s="4" t="inlineStr">
        <is>
          <t>0</t>
        </is>
      </c>
      <c r="E218" s="5" t="inlineStr">
        <is>
          <t>8.000,00</t>
        </is>
      </c>
      <c r="F218" s="4" t="inlineStr">
        <is>
          <t>500.00</t>
        </is>
      </c>
    </row>
    <row collapsed="false" customFormat="false" customHeight="false" hidden="false" ht="12.1" outlineLevel="0" r="219">
      <c r="A219" s="5" t="s">
        <f>=HYPERLINK("https://rossileiloes.com.br/lote/detalhe/341225", "504")</f>
      </c>
      <c r="B219" s="4" t="s">
        <f>=HYPERLINK("https://rossileiloes.com.br/lote/detalhe/341225", " PAR DE RODAS DOOSAN DL-330")</f>
      </c>
      <c r="C219" s="4" t="inlineStr">
        <is>
          <t>Aguardando</t>
        </is>
      </c>
      <c r="D219" s="4" t="inlineStr">
        <is>
          <t>0</t>
        </is>
      </c>
      <c r="E219" s="5" t="inlineStr">
        <is>
          <t>3.000,00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=HYPERLINK("https://rossileiloes.com.br/lote/detalhe/341224", "505")</f>
      </c>
      <c r="B220" s="4" t="s">
        <f>=HYPERLINK("https://rossileiloes.com.br/lote/detalhe/341224", " JOGO DE ROLETES CATERPILLAR D8L (16 UNIDADES)")</f>
      </c>
      <c r="C220" s="4" t="inlineStr">
        <is>
          <t>Aguardando</t>
        </is>
      </c>
      <c r="D220" s="4" t="inlineStr">
        <is>
          <t>0</t>
        </is>
      </c>
      <c r="E220" s="5" t="inlineStr">
        <is>
          <t>5.000,00</t>
        </is>
      </c>
      <c r="F220" s="4" t="inlineStr">
        <is>
          <t>500.00</t>
        </is>
      </c>
    </row>
    <row collapsed="false" customFormat="false" customHeight="false" hidden="false" ht="12.1" outlineLevel="0" r="221">
      <c r="A221" s="5" t="s">
        <f>=HYPERLINK("https://rossileiloes.com.br/lote/detalhe/341235", "506")</f>
      </c>
      <c r="B221" s="4" t="s">
        <f>=HYPERLINK("https://rossileiloes.com.br/lote/detalhe/341235", " PAR DE PNEUS 23-5 R25")</f>
      </c>
      <c r="C221" s="4" t="inlineStr">
        <is>
          <t>Aguardando</t>
        </is>
      </c>
      <c r="D221" s="4" t="inlineStr">
        <is>
          <t>0</t>
        </is>
      </c>
      <c r="E221" s="5" t="inlineStr">
        <is>
          <t>4.000,00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=HYPERLINK("https://rossileiloes.com.br/lote/detalhe/341227", "507")</f>
      </c>
      <c r="B222" s="4" t="s">
        <f>=HYPERLINK("https://rossileiloes.com.br/lote/detalhe/341227", " RIPPER CATERPILLAR D6T")</f>
      </c>
      <c r="C222" s="4" t="inlineStr">
        <is>
          <t>Aguardando</t>
        </is>
      </c>
      <c r="D222" s="4" t="inlineStr">
        <is>
          <t>0</t>
        </is>
      </c>
      <c r="E222" s="5" t="inlineStr">
        <is>
          <t>7.500,00</t>
        </is>
      </c>
      <c r="F222" s="4" t="inlineStr">
        <is>
          <t>500.00</t>
        </is>
      </c>
    </row>
    <row collapsed="false" customFormat="false" customHeight="false" hidden="false" ht="12.1" outlineLevel="0" r="223">
      <c r="A223" s="5" t="s">
        <f>=HYPERLINK("https://rossileiloes.com.br/lote/detalhe/341234", "508")</f>
      </c>
      <c r="B223" s="4" t="s">
        <f>=HYPERLINK("https://rossileiloes.com.br/lote/detalhe/341234", " RADIADOR CATERPILLAR D6T")</f>
      </c>
      <c r="C223" s="4" t="inlineStr">
        <is>
          <t>Aguardando</t>
        </is>
      </c>
      <c r="D223" s="4" t="inlineStr">
        <is>
          <t>0</t>
        </is>
      </c>
      <c r="E223" s="5" t="inlineStr">
        <is>
          <t>9.000,00</t>
        </is>
      </c>
      <c r="F223" s="4" t="inlineStr">
        <is>
          <t>500.00</t>
        </is>
      </c>
    </row>
    <row collapsed="false" customFormat="false" customHeight="false" hidden="false" ht="12.1" outlineLevel="0" r="224">
      <c r="A224" s="5" t="s">
        <f>=HYPERLINK("https://rossileiloes.com.br/lote/detalhe/341228", "509")</f>
      </c>
      <c r="B224" s="4" t="s">
        <f>=HYPERLINK("https://rossileiloes.com.br/lote/detalhe/341228", " CABINE MOTONIVELADORA VOLVO G-940")</f>
      </c>
      <c r="C224" s="4" t="inlineStr">
        <is>
          <t>Aguardando</t>
        </is>
      </c>
      <c r="D224" s="4" t="inlineStr">
        <is>
          <t>0</t>
        </is>
      </c>
      <c r="E224" s="5" t="inlineStr">
        <is>
          <t>5.000,00</t>
        </is>
      </c>
      <c r="F224" s="4" t="inlineStr">
        <is>
          <t>500.00</t>
        </is>
      </c>
    </row>
    <row collapsed="false" customFormat="false" customHeight="false" hidden="false" ht="12.1" outlineLevel="0" r="225">
      <c r="A225" s="5" t="s">
        <f>=HYPERLINK("https://rossileiloes.com.br/lote/detalhe/341202", "510")</f>
      </c>
      <c r="B225" s="4" t="s">
        <f>=HYPERLINK("https://rossileiloes.com.br/lote/detalhe/341202", " PAR DE TRUQUE CATERPILLAR")</f>
      </c>
      <c r="C225" s="4" t="inlineStr">
        <is>
          <t>Aguardando</t>
        </is>
      </c>
      <c r="D225" s="4" t="inlineStr">
        <is>
          <t>0</t>
        </is>
      </c>
      <c r="E225" s="5" t="inlineStr">
        <is>
          <t>7.500,00</t>
        </is>
      </c>
      <c r="F225" s="4" t="inlineStr">
        <is>
          <t>500.00</t>
        </is>
      </c>
    </row>
    <row collapsed="false" customFormat="false" customHeight="false" hidden="false" ht="12.1" outlineLevel="0" r="226">
      <c r="A226" s="5" t="s">
        <f>=HYPERLINK("https://rossileiloes.com.br/lote/detalhe/341201", "511")</f>
      </c>
      <c r="B226" s="4" t="s">
        <f>=HYPERLINK("https://rossileiloes.com.br/lote/detalhe/341201", " PAR DE TRUQUE CATERPILLAR D6D")</f>
      </c>
      <c r="C226" s="4" t="inlineStr">
        <is>
          <t>Aguardando</t>
        </is>
      </c>
      <c r="D226" s="4" t="inlineStr">
        <is>
          <t>0</t>
        </is>
      </c>
      <c r="E226" s="5" t="inlineStr">
        <is>
          <t>5.000,00</t>
        </is>
      </c>
      <c r="F226" s="4" t="inlineStr">
        <is>
          <t>500.00</t>
        </is>
      </c>
    </row>
    <row collapsed="false" customFormat="false" customHeight="false" hidden="false" ht="12.1" outlineLevel="0" r="227">
      <c r="A227" s="5" t="s">
        <f>=HYPERLINK("https://rossileiloes.com.br/lote/detalhe/341204", "512")</f>
      </c>
      <c r="B227" s="4" t="s">
        <f>=HYPERLINK("https://rossileiloes.com.br/lote/detalhe/341204", " BLOCO MERCEDES BENS OM 906 L.A")</f>
      </c>
      <c r="C227" s="4" t="inlineStr">
        <is>
          <t>Aguardando</t>
        </is>
      </c>
      <c r="D227" s="4" t="inlineStr">
        <is>
          <t>0</t>
        </is>
      </c>
      <c r="E227" s="5" t="inlineStr">
        <is>
          <t>1.000,00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=HYPERLINK("https://rossileiloes.com.br/lote/detalhe/341236", "513")</f>
      </c>
      <c r="B228" s="4" t="s">
        <f>=HYPERLINK("https://rossileiloes.com.br/lote/detalhe/341236", " BLOCO CATERPILLAR 3406")</f>
      </c>
      <c r="C228" s="4" t="inlineStr">
        <is>
          <t>Aguardando</t>
        </is>
      </c>
      <c r="D228" s="4" t="inlineStr">
        <is>
          <t>0</t>
        </is>
      </c>
      <c r="E228" s="5" t="inlineStr">
        <is>
          <t>8.000,00</t>
        </is>
      </c>
      <c r="F228" s="4" t="inlineStr">
        <is>
          <t>500.00</t>
        </is>
      </c>
    </row>
    <row collapsed="false" customFormat="false" customHeight="false" hidden="false" ht="12.1" outlineLevel="0" r="229">
      <c r="A229" s="5" t="s">
        <f>=HYPERLINK("https://rossileiloes.com.br/lote/detalhe/341238", "514")</f>
      </c>
      <c r="B229" s="4" t="s">
        <f>=HYPERLINK("https://rossileiloes.com.br/lote/detalhe/341238", " CABEÇOTE COM INJEÇÃO DIRETA CATERPILLAR 3306")</f>
      </c>
      <c r="C229" s="4" t="inlineStr">
        <is>
          <t>Aguardando</t>
        </is>
      </c>
      <c r="D229" s="4" t="inlineStr">
        <is>
          <t>0</t>
        </is>
      </c>
      <c r="E229" s="5" t="inlineStr">
        <is>
          <t>8.000,00</t>
        </is>
      </c>
      <c r="F2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2026-07-21T13:53:31.00Z</dcterms:created>
  <dc:creator>Tellks Tecnologia</dc:creator>
  <cp:revision>0</cp:revision>
</cp:coreProperties>
</file>