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Motos, Celulares, Tapetes, Peças e Equipamentos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20/02/2019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=HYPERLINK("https://rossileiloes.com.br/lote/detalhe/23338", "101")</f>
      </c>
      <c r="B11" s="4" t="s">
        <f>=HYPERLINK("https://rossileiloes.com.br/lote/detalhe/23338", " Piaggio Vespa Px 200cc. (EM FUNCIONAMENTO)")</f>
      </c>
      <c r="C11" s="4" t="inlineStr">
        <is>
          <t>Vendido</t>
        </is>
      </c>
      <c r="D11" s="4" t="inlineStr">
        <is>
          <t>60</t>
        </is>
      </c>
      <c r="E11" s="5" t="inlineStr">
        <is>
          <t>4.600,00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=HYPERLINK("https://rossileiloes.com.br/lote/detalhe/23331", "102")</f>
      </c>
      <c r="B12" s="4" t="s">
        <f>=HYPERLINK("https://rossileiloes.com.br/lote/detalhe/23331", " YAMAHA RX 125cc ANO 1979 RELÍQUIA PARA COLECIONADORES.OBS. SUCATA SEM DIREITO A DOCUMENTAÇÃO")</f>
      </c>
      <c r="C12" s="4" t="inlineStr">
        <is>
          <t>Vendido</t>
        </is>
      </c>
      <c r="D12" s="4" t="inlineStr">
        <is>
          <t>2</t>
        </is>
      </c>
      <c r="E12" s="5" t="inlineStr">
        <is>
          <t>499,99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=HYPERLINK("https://rossileiloes.com.br/lote/detalhe/23334", "103")</f>
      </c>
      <c r="B13" s="4" t="s">
        <f>=HYPERLINK("https://rossileiloes.com.br/lote/detalhe/23334", " YAMAHA RX 180cc ANO 1982. TOTALMENTE ORIGINAL. RELÍQUIA PARA COLECIONADORES.(Em funcionamento, acompanha chaves e ferramentas originais)")</f>
      </c>
      <c r="C13" s="4" t="inlineStr">
        <is>
          <t>Vendido</t>
        </is>
      </c>
      <c r="D13" s="4" t="inlineStr">
        <is>
          <t>46</t>
        </is>
      </c>
      <c r="E13" s="5" t="inlineStr">
        <is>
          <t>4.050,00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=HYPERLINK("https://rossileiloes.com.br/lote/detalhe/23269", "104")</f>
      </c>
      <c r="B14" s="4" t="s">
        <f>=HYPERLINK("https://rossileiloes.com.br/lote/detalhe/23269", " SUCATA DE YAMAHA RX 125. Ano 1980.")</f>
      </c>
      <c r="C14" s="4" t="inlineStr">
        <is>
          <t>Vendido</t>
        </is>
      </c>
      <c r="D14" s="4" t="inlineStr">
        <is>
          <t>2</t>
        </is>
      </c>
      <c r="E14" s="5" t="inlineStr">
        <is>
          <t>400,00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=HYPERLINK("https://rossileiloes.com.br/lote/detalhe/23286", "105")</f>
      </c>
      <c r="B15" s="4" t="s">
        <f>=HYPERLINK("https://rossileiloes.com.br/lote/detalhe/23286", "MOTOR DE MOTOCICLETA ANTIGA DE 250cc. 2 TEMPOS. COMPLETO: COM CARBURADOR, SISTEMA DE IGNIÇÃO E ESCAPAMENTO. ANO 1986. (RETIRADO EM FUNCIONAMENTO)")</f>
      </c>
      <c r="C15" s="4" t="inlineStr">
        <is>
          <t>Vendido</t>
        </is>
      </c>
      <c r="D15" s="4" t="inlineStr">
        <is>
          <t>7</t>
        </is>
      </c>
      <c r="E15" s="5" t="inlineStr">
        <is>
          <t>400,00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=HYPERLINK("https://rossileiloes.com.br/lote/detalhe/23273", "106")</f>
      </c>
      <c r="B16" s="4" t="s">
        <f>=HYPERLINK("https://rossileiloes.com.br/lote/detalhe/23273", " HONDA CG 125cc CUSTOMIZADA. ANO 1979.")</f>
      </c>
      <c r="C16" s="4" t="inlineStr">
        <is>
          <t>Não vendido</t>
        </is>
      </c>
      <c r="D16" s="4" t="inlineStr">
        <is>
          <t>13</t>
        </is>
      </c>
      <c r="E16" s="5" t="inlineStr">
        <is>
          <t>1.000,00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=HYPERLINK("https://rossileiloes.com.br/lote/detalhe/23340", "107")</f>
      </c>
      <c r="B17" s="4" t="s">
        <f>=HYPERLINK("https://rossileiloes.com.br/lote/detalhe/23340", " BICICLETA ANTIGA CALOI CECI ARO 26 DÉCADA DE 1980, TOTALMENTE ORIGINAL, RELÍQUIA PARA COLECIONADORES")</f>
      </c>
      <c r="C17" s="4" t="inlineStr">
        <is>
          <t>Não vendido</t>
        </is>
      </c>
      <c r="D17" s="4" t="inlineStr">
        <is>
          <t>7</t>
        </is>
      </c>
      <c r="E17" s="5" t="inlineStr">
        <is>
          <t>400,00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=HYPERLINK("https://rossileiloes.com.br/lote/detalhe/23313", "108")</f>
      </c>
      <c r="B18" s="4" t="s">
        <f>=HYPERLINK("https://rossileiloes.com.br/lote/detalhe/23313", " COLEÇÃO C/ 50 UNIDADES DE CELULARES ANTIGOS , VÁRIAS MARCAS E MODELOS DÉCADA DE 1990, ANTIGUIDADE PARA COLECIONADORES. ( L-01)")</f>
      </c>
      <c r="C18" s="4" t="inlineStr">
        <is>
          <t>Vendido</t>
        </is>
      </c>
      <c r="D18" s="4" t="inlineStr">
        <is>
          <t>3</t>
        </is>
      </c>
      <c r="E18" s="5" t="inlineStr">
        <is>
          <t>150,00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=HYPERLINK("https://rossileiloes.com.br/lote/detalhe/23316", "109")</f>
      </c>
      <c r="B19" s="4" t="s">
        <f>=HYPERLINK("https://rossileiloes.com.br/lote/detalhe/23316", "02 UNIDADES DE TAPETE PARA SALA L AMOUR MING 80 LINHAS, COR SALMÃO E MARROM, NOVO ( SEM USO). ( T-01)")</f>
      </c>
      <c r="C19" s="4" t="inlineStr">
        <is>
          <t>Não vendido</t>
        </is>
      </c>
      <c r="D19" s="4" t="inlineStr">
        <is>
          <t>3</t>
        </is>
      </c>
      <c r="E19" s="5" t="inlineStr">
        <is>
          <t>150,00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=HYPERLINK("https://rossileiloes.com.br/lote/detalhe/23315", "110")</f>
      </c>
      <c r="B20" s="4" t="s">
        <f>=HYPERLINK("https://rossileiloes.com.br/lote/detalhe/23315", " COLEÇÃO C/ 50 UNIDADES DE CELULARES ANTIGOS , VÁRIAS MARCAS E MODELOS DÉCADA DE 1990, ANTIGUIDADE PARA COLECIONADORES. ( L-02)")</f>
      </c>
      <c r="C20" s="4" t="inlineStr">
        <is>
          <t>Vendido</t>
        </is>
      </c>
      <c r="D20" s="4" t="inlineStr">
        <is>
          <t>3</t>
        </is>
      </c>
      <c r="E20" s="5" t="inlineStr">
        <is>
          <t>150,00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=HYPERLINK("https://rossileiloes.com.br/lote/detalhe/23314", "111")</f>
      </c>
      <c r="B21" s="4" t="s">
        <f>=HYPERLINK("https://rossileiloes.com.br/lote/detalhe/23314", " 02 UNIDADES DE TAPETE  PARA SALA L AMOUR  MING 80 LINHAS, COR BEGE E MARROM,  NOVO ( SEM USO). ( T-02)")</f>
      </c>
      <c r="C21" s="4" t="inlineStr">
        <is>
          <t>Não vendido</t>
        </is>
      </c>
      <c r="D21" s="4" t="inlineStr">
        <is>
          <t>2</t>
        </is>
      </c>
      <c r="E21" s="5" t="inlineStr">
        <is>
          <t>150,00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=HYPERLINK("https://rossileiloes.com.br/lote/detalhe/23322", "113")</f>
      </c>
      <c r="B22" s="4" t="s">
        <f>=HYPERLINK("https://rossileiloes.com.br/lote/detalhe/23322", " COLEÇÃO C/ 50 UNIDADES DE  CELULARES ANTIGOS , VÁRIAS MARCAS  E MODELOS DÉCADA DE 1990, ANTIGUIDADE PARA COLECIONADORES. ( L-04)")</f>
      </c>
      <c r="C22" s="4" t="inlineStr">
        <is>
          <t>Vendido</t>
        </is>
      </c>
      <c r="D22" s="4" t="inlineStr">
        <is>
          <t>3</t>
        </is>
      </c>
      <c r="E22" s="5" t="inlineStr">
        <is>
          <t>150,00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=HYPERLINK("https://rossileiloes.com.br/lote/detalhe/23531", "114")</f>
      </c>
      <c r="B23" s="4" t="s">
        <f>=HYPERLINK("https://rossileiloes.com.br/lote/detalhe/23531", "FLIPERAMA ANTIGO DÉCADA DE 1980, RARIDADE, ESTRUTURA METÁLICA, PARA COLECIONADORES.")</f>
      </c>
      <c r="C23" s="4" t="inlineStr">
        <is>
          <t>Vendido</t>
        </is>
      </c>
      <c r="D23" s="4" t="inlineStr">
        <is>
          <t>6</t>
        </is>
      </c>
      <c r="E23" s="5" t="inlineStr">
        <is>
          <t>300,00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=HYPERLINK("https://rossileiloes.com.br/lote/detalhe/23272", "115")</f>
      </c>
      <c r="B24" s="4" t="s">
        <f>=HYPERLINK("https://rossileiloes.com.br/lote/detalhe/23272", " LOTE COM: 01 MESA BISTRÔ. MADEIRA DE LEI GARAPEIRA. COM 02 CADEIRAS. BAR ISIS REDONDA. (SEM USO)")</f>
      </c>
      <c r="C24" s="4" t="inlineStr">
        <is>
          <t>Vendido</t>
        </is>
      </c>
      <c r="D24" s="4" t="inlineStr">
        <is>
          <t>5</t>
        </is>
      </c>
      <c r="E24" s="5" t="inlineStr">
        <is>
          <t>400,00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=HYPERLINK("https://rossileiloes.com.br/lote/detalhe/23318", "116")</f>
      </c>
      <c r="B25" s="4" t="s">
        <f>=HYPERLINK("https://rossileiloes.com.br/lote/detalhe/23318", " LOTE CONTENDO:  02 MÓVEIS ANTIGOS DA ÉPOCA COLONIAL; 01 MESA EM MADEIRA DE LEI DA DÉCADA DE 1940 E 01 FOGÃO INDUSTRIAL 02 BOCAS. (FUNCIONANDO).")</f>
      </c>
      <c r="C25" s="4" t="inlineStr">
        <is>
          <t>Vendido</t>
        </is>
      </c>
      <c r="D25" s="4" t="inlineStr">
        <is>
          <t>8</t>
        </is>
      </c>
      <c r="E25" s="5" t="inlineStr">
        <is>
          <t>450,00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=HYPERLINK("https://rossileiloes.com.br/lote/detalhe/23326", "117")</f>
      </c>
      <c r="B26" s="4" t="s">
        <f>=HYPERLINK("https://rossileiloes.com.br/lote/detalhe/23326", " LOTE CONTENDO: 01- CADEIRA DE BALANÇO EM COURO SINTÉTICO COR BRANCA; 01-ESPREGUICADEIRA EM MADEIRA E 02- CADEIRAS GIRATÓRIAS DIRETOR EM COURO COR BRANCA.")</f>
      </c>
      <c r="C26" s="4" t="inlineStr">
        <is>
          <t>Vendido</t>
        </is>
      </c>
      <c r="D26" s="4" t="inlineStr">
        <is>
          <t>3</t>
        </is>
      </c>
      <c r="E26" s="5" t="inlineStr">
        <is>
          <t>150,00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=HYPERLINK("https://rossileiloes.com.br/lote/detalhe/23327", "118")</f>
      </c>
      <c r="B27" s="4" t="s">
        <f>=HYPERLINK("https://rossileiloes.com.br/lote/detalhe/23327", " LOTE C/ 11 UNIDADES DE ITENS DE AR CONDICIONADO, VÁRIAS MARCAS E MODELOS, DOMÉSTICO E INDUSTRIAL.")</f>
      </c>
      <c r="C27" s="4" t="inlineStr">
        <is>
          <t>Vendido</t>
        </is>
      </c>
      <c r="D27" s="4" t="inlineStr">
        <is>
          <t>11</t>
        </is>
      </c>
      <c r="E27" s="5" t="inlineStr">
        <is>
          <t>750,00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=HYPERLINK("https://rossileiloes.com.br/lote/detalhe/23319", "119")</f>
      </c>
      <c r="B28" s="4" t="s">
        <f>=HYPERLINK("https://rossileiloes.com.br/lote/detalhe/23319", " COLEÇÃO C/ 50 UNIDADES DE CELULARES ANTIGOS , VÁRIAS MARCAS E MODELOS DÉCADA DE 1990, ANTIGUIDADE PARA COLECIONADORES. ( L-03)")</f>
      </c>
      <c r="C28" s="4" t="inlineStr">
        <is>
          <t>Vendido</t>
        </is>
      </c>
      <c r="D28" s="4" t="inlineStr">
        <is>
          <t>3</t>
        </is>
      </c>
      <c r="E28" s="5" t="inlineStr">
        <is>
          <t>150,00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=HYPERLINK("https://rossileiloes.com.br/lote/detalhe/23328", "120")</f>
      </c>
      <c r="B29" s="4" t="s">
        <f>=HYPERLINK("https://rossileiloes.com.br/lote/detalhe/23328", " 02 UNIDADES DE TAPETE  PARA SALA L AMOUR  MING 80 LINHAS, COR VERMELHA E BEGE,  NOVO ( SEM USO). ( T-03)")</f>
      </c>
      <c r="C29" s="4" t="inlineStr">
        <is>
          <t>Não vendido</t>
        </is>
      </c>
      <c r="D29" s="4" t="inlineStr">
        <is>
          <t>5</t>
        </is>
      </c>
      <c r="E29" s="5" t="inlineStr">
        <is>
          <t>250,00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=HYPERLINK("https://rossileiloes.com.br/lote/detalhe/23317", "121")</f>
      </c>
      <c r="B30" s="4" t="s">
        <f>=HYPERLINK("https://rossileiloes.com.br/lote/detalhe/23317", " LOTE C/ APROX 50 UNIDADES DE CADEIRAS,  SENDO; GIRATÓRIAS, FIXAS, LONGARINAS E OUTRAS.")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50,00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=HYPERLINK("https://rossileiloes.com.br/lote/detalhe/23291", "122")</f>
      </c>
      <c r="B31" s="4" t="s">
        <f>=HYPERLINK("https://rossileiloes.com.br/lote/detalhe/23291", " 01- MESA BISTRÔ MADEIRA COM 02 BANQUETAS BAR ISIS REDONDA.")</f>
      </c>
      <c r="C31" s="4" t="inlineStr">
        <is>
          <t>Vendido</t>
        </is>
      </c>
      <c r="D31" s="4" t="inlineStr">
        <is>
          <t>8</t>
        </is>
      </c>
      <c r="E31" s="5" t="inlineStr">
        <is>
          <t>400,00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=HYPERLINK("https://rossileiloes.com.br/lote/detalhe/23295", "123")</f>
      </c>
      <c r="B32" s="4" t="s">
        <f>=HYPERLINK("https://rossileiloes.com.br/lote/detalhe/23295", " LOTE COM 02 CHOPEIRAS MANUAIS, ANTIGUIDADE DA DÉCADA DE 1980.")</f>
      </c>
      <c r="C32" s="4" t="inlineStr">
        <is>
          <t>Não vendido</t>
        </is>
      </c>
      <c r="D32" s="4" t="inlineStr">
        <is>
          <t>2</t>
        </is>
      </c>
      <c r="E32" s="5" t="inlineStr">
        <is>
          <t>200,00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=HYPERLINK("https://rossileiloes.com.br/lote/detalhe/23300", "125")</f>
      </c>
      <c r="B33" s="4" t="s">
        <f>=HYPERLINK("https://rossileiloes.com.br/lote/detalhe/23300", "Lote contendo 14 aparelhos de DVD marca Tectoy. Em funcionamento.")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50,00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=HYPERLINK("https://rossileiloes.com.br/lote/detalhe/23301", "126")</f>
      </c>
      <c r="B34" s="4" t="s">
        <f>=HYPERLINK("https://rossileiloes.com.br/lote/detalhe/23301", "LOTE CONTENDO 08 APARELHOS DVD BRITANIA. EM FUNCIONAMENTO.")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=HYPERLINK("https://rossileiloes.com.br/lote/detalhe/23276", "129")</f>
      </c>
      <c r="B35" s="4" t="s">
        <f>=HYPERLINK("https://rossileiloes.com.br/lote/detalhe/23276", " LOTE COM: 01 MESA BISTRÔ BAR ISIS REDONDA. MADEIRA DE LEI GARAPEIRA LIXADA (NOVAS SEM USO)")</f>
      </c>
      <c r="C35" s="4" t="inlineStr">
        <is>
          <t>Vendido</t>
        </is>
      </c>
      <c r="D35" s="4" t="inlineStr">
        <is>
          <t>4</t>
        </is>
      </c>
      <c r="E35" s="5" t="inlineStr">
        <is>
          <t>250,00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=HYPERLINK("https://rossileiloes.com.br/lote/detalhe/23274", "130")</f>
      </c>
      <c r="B36" s="4" t="s">
        <f>=HYPERLINK("https://rossileiloes.com.br/lote/detalhe/23274", " LOTE COM: 01 MESA BISTRÔ BAR ISIS REDONDA. MADEIRA DE LEI GARAPEIRA LIXADA (NOVAS SEM USO)")</f>
      </c>
      <c r="C36" s="4" t="inlineStr">
        <is>
          <t>Vendido</t>
        </is>
      </c>
      <c r="D36" s="4" t="inlineStr">
        <is>
          <t>3</t>
        </is>
      </c>
      <c r="E36" s="5" t="inlineStr">
        <is>
          <t>250,00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=HYPERLINK("https://rossileiloes.com.br/lote/detalhe/23275", "131")</f>
      </c>
      <c r="B37" s="4" t="s">
        <f>=HYPERLINK("https://rossileiloes.com.br/lote/detalhe/23275", " LOTE COM: 01 MESA BISTRÔ BAR ISIS REDONDA. MADEIRA DE LEI GARAPEIRA LIXADA (NOVAS SEM USO)")</f>
      </c>
      <c r="C37" s="4" t="inlineStr">
        <is>
          <t>Vendido</t>
        </is>
      </c>
      <c r="D37" s="4" t="inlineStr">
        <is>
          <t>2</t>
        </is>
      </c>
      <c r="E37" s="5" t="inlineStr">
        <is>
          <t>250,00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=HYPERLINK("https://rossileiloes.com.br/lote/detalhe/23268", "133")</f>
      </c>
      <c r="B38" s="4" t="s">
        <f>=HYPERLINK("https://rossileiloes.com.br/lote/detalhe/23268", " 04 TOTEN / PEDESTAL, SENDO 02 MEDINDO; 1,80 E 02 MEDINDO; 1,50. COM REGULAGEM")</f>
      </c>
      <c r="C38" s="4" t="inlineStr">
        <is>
          <t>Não vendido</t>
        </is>
      </c>
      <c r="D38" s="4" t="inlineStr">
        <is>
          <t>1</t>
        </is>
      </c>
      <c r="E38" s="5" t="inlineStr">
        <is>
          <t>50,00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=HYPERLINK("https://rossileiloes.com.br/lote/detalhe/23277", "136")</f>
      </c>
      <c r="B39" s="4" t="s">
        <f>=HYPERLINK("https://rossileiloes.com.br/lote/detalhe/23277", "LOTE COM 011 BANCOS P/ MOTOCICLETAS ANTIGAS")</f>
      </c>
      <c r="C39" s="4" t="inlineStr">
        <is>
          <t>Não vendido</t>
        </is>
      </c>
      <c r="D39" s="4" t="inlineStr">
        <is>
          <t>1</t>
        </is>
      </c>
      <c r="E39" s="5" t="inlineStr">
        <is>
          <t>50,00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=HYPERLINK("https://rossileiloes.com.br/lote/detalhe/23267", "137")</f>
      </c>
      <c r="B40" s="4" t="s">
        <f>=HYPERLINK("https://rossileiloes.com.br/lote/detalhe/23267", " ESTUFA MOD. 216.")</f>
      </c>
      <c r="C40" s="4" t="inlineStr">
        <is>
          <t>Vendido</t>
        </is>
      </c>
      <c r="D40" s="4" t="inlineStr">
        <is>
          <t>2</t>
        </is>
      </c>
      <c r="E40" s="5" t="inlineStr">
        <is>
          <t>250,00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=HYPERLINK("https://rossileiloes.com.br/lote/detalhe/23297", "138")</f>
      </c>
      <c r="B41" s="4" t="s">
        <f>=HYPERLINK("https://rossileiloes.com.br/lote/detalhe/23297", " LOTE COM: 105 pares de Sapatilhas Alpargatas Uissex (Preta) Adulto e Infantil. NOVAS SEM USO.")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=HYPERLINK("https://rossileiloes.com.br/lote/detalhe/23290", "139")</f>
      </c>
      <c r="B42" s="4" t="s">
        <f>=HYPERLINK("https://rossileiloes.com.br/lote/detalhe/23290", " LOTE COM: 105 pares de Sapatilhas Alpargatas Uissex (Preta) Adulto e Infantil. NOVAS SEM USO.")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=HYPERLINK("https://rossileiloes.com.br/lote/detalhe/23278", "140")</f>
      </c>
      <c r="B43" s="4" t="s">
        <f>=HYPERLINK("https://rossileiloes.com.br/lote/detalhe/23278", "LOTE COM APROX. 80 CAPAS DE BANCO DE CICLOMOTORES ANTIGOS, MOBILETE MONARK CALOI CX , CALOI XR, GARELI E OUTRAS. PRODUTO ORIGINAL, SEM USO, ESTOQUE ANTIGO, DECADA DE 1980 , PARA COLECIONADORES. VÁRIAS CORES E MODELOS.")</f>
      </c>
      <c r="C43" s="4" t="inlineStr">
        <is>
          <t>Não vendido</t>
        </is>
      </c>
      <c r="D43" s="4" t="inlineStr">
        <is>
          <t>1</t>
        </is>
      </c>
      <c r="E43" s="5" t="inlineStr">
        <is>
          <t>50,00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=HYPERLINK("https://rossileiloes.com.br/lote/detalhe/23284", "141")</f>
      </c>
      <c r="B44" s="4" t="s">
        <f>=HYPERLINK("https://rossileiloes.com.br/lote/detalhe/23284", "LOTE C/ 100 JOGOS DE ADESIVOS P/ CICLOMOTOR GARELLI KATIA ANTIGA, CADA JOGO DE ADESIVOS CONTEM 02 ADESIVOS DO TANQUE, 02 ADESIVOS DA LATERAL DO MOTOR E 01 ADESIVO LEMBRETE.(SEM USO)")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=HYPERLINK("https://rossileiloes.com.br/lote/detalhe/23270", "142")</f>
      </c>
      <c r="B45" s="4" t="s">
        <f>=HYPERLINK("https://rossileiloes.com.br/lote/detalhe/23270", " LOTE COM: 01 MESA BISTRÔ. MADEIRA DE LEI GARAPEIRA. COM 02 CADEIRAS. BAR ISIS REDONDA. (SEM USO)")</f>
      </c>
      <c r="C45" s="4" t="inlineStr">
        <is>
          <t>Vendido</t>
        </is>
      </c>
      <c r="D45" s="4" t="inlineStr">
        <is>
          <t>9</t>
        </is>
      </c>
      <c r="E45" s="5" t="inlineStr">
        <is>
          <t>450,00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=HYPERLINK("https://rossileiloes.com.br/lote/detalhe/23280", "143")</f>
      </c>
      <c r="B46" s="4" t="s">
        <f>=HYPERLINK("https://rossileiloes.com.br/lote/detalhe/23280", "Lote contendo relógio original marca ORIENT. Sem uso em perfeito estado de funcionamento.")</f>
      </c>
      <c r="C46" s="4" t="inlineStr">
        <is>
          <t>Vendido</t>
        </is>
      </c>
      <c r="D46" s="4" t="inlineStr">
        <is>
          <t>7</t>
        </is>
      </c>
      <c r="E46" s="5" t="inlineStr">
        <is>
          <t>400,00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=HYPERLINK("https://rossileiloes.com.br/lote/detalhe/23279", "146")</f>
      </c>
      <c r="B47" s="4" t="s">
        <f>=HYPERLINK("https://rossileiloes.com.br/lote/detalhe/23279", "APROX. 35 KG DE MEDALHAS EM METAL E BRONZE DE DIVERSOS TAMANHOS E MODELOS (SEM USO). TOTALIZANDO APROX. 450 UN.")</f>
      </c>
      <c r="C47" s="4" t="inlineStr">
        <is>
          <t>Não vendido</t>
        </is>
      </c>
      <c r="D47" s="4" t="inlineStr">
        <is>
          <t>2</t>
        </is>
      </c>
      <c r="E47" s="5" t="inlineStr">
        <is>
          <t>100,00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=HYPERLINK("https://rossileiloes.com.br/lote/detalhe/23283", "147")</f>
      </c>
      <c r="B48" s="4" t="s">
        <f>=HYPERLINK("https://rossileiloes.com.br/lote/detalhe/23283", "LOTE C/ 50 UNIDADES DE ADESIVOS DA CAÇAMBA DA TOYOTA HILUX. (SEM USO) ")</f>
      </c>
      <c r="C48" s="4" t="inlineStr">
        <is>
          <t>Não vendido</t>
        </is>
      </c>
      <c r="D48" s="4" t="inlineStr">
        <is>
          <t>2</t>
        </is>
      </c>
      <c r="E48" s="5" t="inlineStr">
        <is>
          <t>100,00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=HYPERLINK("https://rossileiloes.com.br/lote/detalhe/23285", "149")</f>
      </c>
      <c r="B49" s="4" t="s">
        <f>=HYPERLINK("https://rossileiloes.com.br/lote/detalhe/23285", "AQUECEDOR PROFISSIONAL A ÓLEO. ( EM FUNCIONAMENTO)")</f>
      </c>
      <c r="C49" s="4" t="inlineStr">
        <is>
          <t>Vendido</t>
        </is>
      </c>
      <c r="D49" s="4" t="inlineStr">
        <is>
          <t>6</t>
        </is>
      </c>
      <c r="E49" s="5" t="inlineStr">
        <is>
          <t>300,00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=HYPERLINK("https://rossileiloes.com.br/lote/detalhe/23302", "150")</f>
      </c>
      <c r="B50" s="4" t="s">
        <f>=HYPERLINK("https://rossileiloes.com.br/lote/detalhe/23302", " 03 unidades de: Alicate Amperímetro Et3910 Minipa")</f>
      </c>
      <c r="C50" s="4" t="inlineStr">
        <is>
          <t>Vendido</t>
        </is>
      </c>
      <c r="D50" s="4" t="inlineStr">
        <is>
          <t>4</t>
        </is>
      </c>
      <c r="E50" s="5" t="inlineStr">
        <is>
          <t>200,00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=HYPERLINK("https://rossileiloes.com.br/lote/detalhe/23296", "151")</f>
      </c>
      <c r="B51" s="4" t="s">
        <f>=HYPERLINK("https://rossileiloes.com.br/lote/detalhe/23296", " LOTE COM: 105 pares de Sapatilhas Alpargatas Uissex (Preta) Adulto e Infantil. NOVAS SEM USO.")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=HYPERLINK("https://rossileiloes.com.br/lote/detalhe/23292", "152")</f>
      </c>
      <c r="B52" s="4" t="s">
        <f>=HYPERLINK("https://rossileiloes.com.br/lote/detalhe/23292", " 50 unidades de  Microsoft Windows 7 (pode ser atualizado para o Windows 10) Home Basic Edition em Português. Lacrado na Caixa com CD e chave de ativação . ORIGINAL. NOVO SEM USO.")</f>
      </c>
      <c r="C52" s="4" t="inlineStr">
        <is>
          <t>Não vendido</t>
        </is>
      </c>
      <c r="D52" s="4" t="inlineStr">
        <is>
          <t>17</t>
        </is>
      </c>
      <c r="E52" s="5" t="inlineStr">
        <is>
          <t>1.700,00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=HYPERLINK("https://rossileiloes.com.br/lote/detalhe/23271", "153")</f>
      </c>
      <c r="B53" s="4" t="s">
        <f>=HYPERLINK("https://rossileiloes.com.br/lote/detalhe/23271", " LOTE COM: 01 MESA BISTRÔ. MADEIRA DE LEI GARAPEIRA. COM 02 CADEIRAS. BAR ISIS REDONDA. (SEM USO)")</f>
      </c>
      <c r="C53" s="4" t="inlineStr">
        <is>
          <t>Vendido</t>
        </is>
      </c>
      <c r="D53" s="4" t="inlineStr">
        <is>
          <t>4</t>
        </is>
      </c>
      <c r="E53" s="5" t="inlineStr">
        <is>
          <t>450,00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=HYPERLINK("https://rossileiloes.com.br/lote/detalhe/23298", "154")</f>
      </c>
      <c r="B54" s="4" t="s">
        <f>=HYPERLINK("https://rossileiloes.com.br/lote/detalhe/23298", " 50 unidades de  Microsoft Windows 7 (pode ser atualizado para o Windows 10) Home Basic Edition em Português. Lacrado na Caixa com CD e chave de ativação . ORIGINAL. NOVO SEM USO.")</f>
      </c>
      <c r="C54" s="4" t="inlineStr">
        <is>
          <t>Não vendido</t>
        </is>
      </c>
      <c r="D54" s="4" t="inlineStr">
        <is>
          <t>16</t>
        </is>
      </c>
      <c r="E54" s="5" t="inlineStr">
        <is>
          <t>1.600,00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=HYPERLINK("https://rossileiloes.com.br/lote/detalhe/23294", "155")</f>
      </c>
      <c r="B55" s="4" t="s">
        <f>=HYPERLINK("https://rossileiloes.com.br/lote/detalhe/23294", " 50 unidades de  Microsoft Windows 7 (pode ser atualizado para o Windows 10) Home Basic Edition em Português. Lacrado na Caixa com CD e chave de ativação . ORIGINAL. NOVO SEM USO.")</f>
      </c>
      <c r="C55" s="4" t="inlineStr">
        <is>
          <t>Não vendido</t>
        </is>
      </c>
      <c r="D55" s="4" t="inlineStr">
        <is>
          <t>17</t>
        </is>
      </c>
      <c r="E55" s="5" t="inlineStr">
        <is>
          <t>1.700,00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=HYPERLINK("https://rossileiloes.com.br/lote/detalhe/23324", "156")</f>
      </c>
      <c r="B56" s="4" t="s">
        <f>=HYPERLINK("https://rossileiloes.com.br/lote/detalhe/23324", " 02 UNIDADES DE TAPETE  PARA SALA L AMOUR  MING 80 LINHAS, COR SALMÃO E MARROM,  NOVO ( SEM USO). ( T-04)")</f>
      </c>
      <c r="C56" s="4" t="inlineStr">
        <is>
          <t>Não vendido</t>
        </is>
      </c>
      <c r="D56" s="4" t="inlineStr">
        <is>
          <t>3</t>
        </is>
      </c>
      <c r="E56" s="5" t="inlineStr">
        <is>
          <t>150,00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=HYPERLINK("https://rossileiloes.com.br/lote/detalhe/24110", "157")</f>
      </c>
      <c r="B57" s="4" t="s">
        <f>=HYPERLINK("https://rossileiloes.com.br/lote/detalhe/24110", " LOTE COM: 01 MESA BISTRÔ BAR ISIS REDONDA. MADEIRA DE LEI GARAPEIRA. COR IMBUIA. (NOVAS SEM USO)")</f>
      </c>
      <c r="C57" s="4" t="inlineStr">
        <is>
          <t>Vendido</t>
        </is>
      </c>
      <c r="D57" s="4" t="inlineStr">
        <is>
          <t>4</t>
        </is>
      </c>
      <c r="E57" s="5" t="inlineStr">
        <is>
          <t>250,00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=HYPERLINK("https://rossileiloes.com.br/lote/detalhe/23320", "160")</f>
      </c>
      <c r="B58" s="4" t="s">
        <f>=HYPERLINK("https://rossileiloes.com.br/lote/detalhe/23320", " COLEÇÃO C/ 50 UNIDADES DE  CELULARES ANTIGOS , VÁRIAS MARCAS  E MODELOS DÉCADA DE 1990, ANTIGUIDADE PARA COLECIONADORES. ( L-05)")</f>
      </c>
      <c r="C58" s="4" t="inlineStr">
        <is>
          <t>Vendido</t>
        </is>
      </c>
      <c r="D58" s="4" t="inlineStr">
        <is>
          <t>3</t>
        </is>
      </c>
      <c r="E58" s="5" t="inlineStr">
        <is>
          <t>150,00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=HYPERLINK("https://rossileiloes.com.br/lote/detalhe/23321", "161")</f>
      </c>
      <c r="B59" s="4" t="s">
        <f>=HYPERLINK("https://rossileiloes.com.br/lote/detalhe/23321", " 02 UNIDADES DE TAPETE  PARA SALA L AMOUR  MING 80 LINHAS, COR AMARELA E AZUL,  NOVO ( SEM USO). ( T-05)")</f>
      </c>
      <c r="C59" s="4" t="inlineStr">
        <is>
          <t>Não vendido</t>
        </is>
      </c>
      <c r="D59" s="4" t="inlineStr">
        <is>
          <t>2</t>
        </is>
      </c>
      <c r="E59" s="5" t="inlineStr">
        <is>
          <t>100,00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=HYPERLINK("https://rossileiloes.com.br/lote/detalhe/23287", "162")</f>
      </c>
      <c r="B60" s="4" t="s">
        <f>=HYPERLINK("https://rossileiloes.com.br/lote/detalhe/23287", "LOTE CONTENDO: 01 Hot Water Davidoff e 01 Jus De Fleurs. Ambos Importados e Originais.")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50,00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=HYPERLINK("https://rossileiloes.com.br/lote/detalhe/23329", "163")</f>
      </c>
      <c r="B61" s="4" t="s">
        <f>=HYPERLINK("https://rossileiloes.com.br/lote/detalhe/23329", " 02 UNIDADES DE TAPETE  PARA SALA L AMOUR  MING 80 LINHAS, COR BEGE, NOVO ( SEM USO). ( T-06).")</f>
      </c>
      <c r="C61" s="4" t="inlineStr">
        <is>
          <t>Não vendido</t>
        </is>
      </c>
      <c r="D61" s="4" t="inlineStr">
        <is>
          <t>2</t>
        </is>
      </c>
      <c r="E61" s="5" t="inlineStr">
        <is>
          <t>100,00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=HYPERLINK("https://rossileiloes.com.br/lote/detalhe/23288", "164")</f>
      </c>
      <c r="B62" s="4" t="s">
        <f>=HYPERLINK("https://rossileiloes.com.br/lote/detalhe/23288", "LOTE COM: 01 MESA BISTRÔ. MADEIRA DE LEI GARAPEIRA. COM 02 BANQUETAS. BAR ISIS REDONDA. (SEM USO)")</f>
      </c>
      <c r="C62" s="4" t="inlineStr">
        <is>
          <t>Vendido</t>
        </is>
      </c>
      <c r="D62" s="4" t="inlineStr">
        <is>
          <t>6</t>
        </is>
      </c>
      <c r="E62" s="5" t="inlineStr">
        <is>
          <t>450,00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=HYPERLINK("https://rossileiloes.com.br/lote/detalhe/23264", "165")</f>
      </c>
      <c r="B63" s="4" t="s">
        <f>=HYPERLINK("https://rossileiloes.com.br/lote/detalhe/23264", "LOTE COM: 01 MESA BISTRÔ. MADEIRA DE LEI GARAPEIRA. COM 02 BANQUETAS. BAR ISIS REDONDA. (SEM USO)")</f>
      </c>
      <c r="C63" s="4" t="inlineStr">
        <is>
          <t>Vendido</t>
        </is>
      </c>
      <c r="D63" s="4" t="inlineStr">
        <is>
          <t>6</t>
        </is>
      </c>
      <c r="E63" s="5" t="inlineStr">
        <is>
          <t>450,00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=HYPERLINK("https://rossileiloes.com.br/lote/detalhe/23265", "166")</f>
      </c>
      <c r="B64" s="4" t="s">
        <f>=HYPERLINK("https://rossileiloes.com.br/lote/detalhe/23265", "LOTE COM:  01 MESA BISTRÔ. MADEIRA DE LEI GARAPEIRA. COM 02 BANQUETAS. BAR ISIS REDONDA. (SEM USO)")</f>
      </c>
      <c r="C64" s="4" t="inlineStr">
        <is>
          <t>Vendido</t>
        </is>
      </c>
      <c r="D64" s="4" t="inlineStr">
        <is>
          <t>7</t>
        </is>
      </c>
      <c r="E64" s="5" t="inlineStr">
        <is>
          <t>450,00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=HYPERLINK("https://rossileiloes.com.br/lote/detalhe/23289", "167")</f>
      </c>
      <c r="B65" s="4" t="s">
        <f>=HYPERLINK("https://rossileiloes.com.br/lote/detalhe/23289", " 01- MESA BISTRÔ MADEIRA COM 02 BANQUETAS BAR ISIS REDONDA.")</f>
      </c>
      <c r="C65" s="4" t="inlineStr">
        <is>
          <t>Vendido</t>
        </is>
      </c>
      <c r="D65" s="4" t="inlineStr">
        <is>
          <t>6</t>
        </is>
      </c>
      <c r="E65" s="5" t="inlineStr">
        <is>
          <t>400,00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=HYPERLINK("https://rossileiloes.com.br/lote/detalhe/23266", "168")</f>
      </c>
      <c r="B66" s="4" t="s">
        <f>=HYPERLINK("https://rossileiloes.com.br/lote/detalhe/23266", " CRISTALEIRA EM ACRÍLICO P/ JÓIAS OU CELULARES.")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=HYPERLINK("https://rossileiloes.com.br/lote/detalhe/24111", "169")</f>
      </c>
      <c r="B67" s="4" t="s">
        <f>=HYPERLINK("https://rossileiloes.com.br/lote/detalhe/24111", " LOTE COM: 01 MESA BISTRÔ BAR ISIS REDONDA. MADEIRA DE LEI GARAPEIRA.COR IMBUIA ESCURO (NOVAS SEM USO)")</f>
      </c>
      <c r="C67" s="4" t="inlineStr">
        <is>
          <t>Vendido</t>
        </is>
      </c>
      <c r="D67" s="4" t="inlineStr">
        <is>
          <t>2</t>
        </is>
      </c>
      <c r="E67" s="5" t="inlineStr">
        <is>
          <t>250,00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=HYPERLINK("https://rossileiloes.com.br/lote/detalhe/23342", "170")</f>
      </c>
      <c r="B68" s="4" t="s">
        <f>=HYPERLINK("https://rossileiloes.com.br/lote/detalhe/23342", " 02 UNIDADES DE TAPETE  PARA SALA L AMOUR  MING 80 LINHAS, COR SALMÃO E AZUL, NOVO ( SEM USO). ( T-07).")</f>
      </c>
      <c r="C68" s="4" t="inlineStr">
        <is>
          <t>Não vendido</t>
        </is>
      </c>
      <c r="D68" s="4" t="inlineStr">
        <is>
          <t>2</t>
        </is>
      </c>
      <c r="E68" s="5" t="inlineStr">
        <is>
          <t>100,00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=HYPERLINK("https://rossileiloes.com.br/lote/detalhe/23339", "171")</f>
      </c>
      <c r="B69" s="4" t="s">
        <f>=HYPERLINK("https://rossileiloes.com.br/lote/detalhe/23339", " COLEÇÃO C/ 50 UNIDADES DE  CELULARES ANTIGOS , VÁRIAS MARCAS  E MODELOS DÉCADA DE 1990, ANTIGUIDADE PARA COLECIONADORES. ( L-06)")</f>
      </c>
      <c r="C69" s="4" t="inlineStr">
        <is>
          <t>Vendido</t>
        </is>
      </c>
      <c r="D69" s="4" t="inlineStr">
        <is>
          <t>3</t>
        </is>
      </c>
      <c r="E69" s="5" t="inlineStr">
        <is>
          <t>150,00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=HYPERLINK("https://rossileiloes.com.br/lote/detalhe/23303", "172")</f>
      </c>
      <c r="B70" s="4" t="s">
        <f>=HYPERLINK("https://rossileiloes.com.br/lote/detalhe/23303", "BICICLETA ANTIGA TODA ORIGINAL. PARA COLECIONADORES.")</f>
      </c>
      <c r="C70" s="4" t="inlineStr">
        <is>
          <t>Não vendido</t>
        </is>
      </c>
      <c r="D70" s="4" t="inlineStr">
        <is>
          <t>10</t>
        </is>
      </c>
      <c r="E70" s="5" t="inlineStr">
        <is>
          <t>800,00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=HYPERLINK("https://rossileiloes.com.br/lote/detalhe/23325", "173")</f>
      </c>
      <c r="B71" s="4" t="s">
        <f>=HYPERLINK("https://rossileiloes.com.br/lote/detalhe/23325", " 60 UNIDADES DE ACESSÓRIOS P/ CELULARES, SUPORTES P/ VEÍCULOS E CINTURA. (NOVOS (SEM USO).")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50,00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=HYPERLINK("https://rossileiloes.com.br/lote/detalhe/23305", "174")</f>
      </c>
      <c r="B72" s="4" t="s">
        <f>=HYPERLINK("https://rossileiloes.com.br/lote/detalhe/23305", " 02 CAIXAS DE PAPEL HIGIÊNICO MARCA DUALETTE. TOTAL DE 120 PACOTES CONTENDO 24.000 FOLHAS. (NOVO NA CAIXA).")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50,00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=HYPERLINK("https://rossileiloes.com.br/lote/detalhe/23306", "175")</f>
      </c>
      <c r="B73" s="4" t="s">
        <f>=HYPERLINK("https://rossileiloes.com.br/lote/detalhe/23306", " 25 UNIDADES DE SPRAY")</f>
      </c>
      <c r="C73" s="4" t="inlineStr">
        <is>
          <t>Não vendido</t>
        </is>
      </c>
      <c r="D73" s="4" t="inlineStr">
        <is>
          <t>1</t>
        </is>
      </c>
      <c r="E73" s="5" t="inlineStr">
        <is>
          <t>50,00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=HYPERLINK("https://rossileiloes.com.br/lote/detalhe/23346", "176")</f>
      </c>
      <c r="B74" s="4" t="s">
        <f>=HYPERLINK("https://rossileiloes.com.br/lote/detalhe/23346", " 02 UNIDADES DE TAPETE  PARA SALA L AMOUR  MING 80 LINHAS, COR SALMÃO E BEGE, NOVO ( SEM USO). ( T-08).")</f>
      </c>
      <c r="C74" s="4" t="inlineStr">
        <is>
          <t>Não vendido</t>
        </is>
      </c>
      <c r="D74" s="4" t="inlineStr">
        <is>
          <t>3</t>
        </is>
      </c>
      <c r="E74" s="5" t="inlineStr">
        <is>
          <t>150,00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=HYPERLINK("https://rossileiloes.com.br/lote/detalhe/23341", "177")</f>
      </c>
      <c r="B75" s="4" t="s">
        <f>=HYPERLINK("https://rossileiloes.com.br/lote/detalhe/23341", " COLEÇÃO C/ 50 UNIDADES DE  CELULARES ANTIGOS , VÁRIAS MARCAS  E MODELOS DÉCADA DE 1990, ANTIGUIDADE PARA COLECIONADORES. ( L-07).")</f>
      </c>
      <c r="C75" s="4" t="inlineStr">
        <is>
          <t>Não vendido</t>
        </is>
      </c>
      <c r="D75" s="4" t="inlineStr">
        <is>
          <t>4</t>
        </is>
      </c>
      <c r="E75" s="5" t="inlineStr">
        <is>
          <t>200,00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=HYPERLINK("https://rossileiloes.com.br/lote/detalhe/23343", "178")</f>
      </c>
      <c r="B76" s="4" t="s">
        <f>=HYPERLINK("https://rossileiloes.com.br/lote/detalhe/23343", " COLEÇÃO C/ 50 UNIDADES DE  CELULARES ANTIGOS , VÁRIAS MARCAS  E MODELOS DÉCADA DE 1990, ANTIGUIDADE PARA COLECIONADORES. ( L-08).")</f>
      </c>
      <c r="C76" s="4" t="inlineStr">
        <is>
          <t>Vendido</t>
        </is>
      </c>
      <c r="D76" s="4" t="inlineStr">
        <is>
          <t>3</t>
        </is>
      </c>
      <c r="E76" s="5" t="inlineStr">
        <is>
          <t>150,00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=HYPERLINK("https://rossileiloes.com.br/lote/detalhe/23336", "179")</f>
      </c>
      <c r="B77" s="4" t="s">
        <f>=HYPERLINK("https://rossileiloes.com.br/lote/detalhe/23336", " 02 UNIDADES DE TAPETE  PARA SALA L AMOUR  MING 80 LINHAS, COR VERDE E BEGE, NOVO ( SEM USO). ( T-09).")</f>
      </c>
      <c r="C77" s="4" t="inlineStr">
        <is>
          <t>Não vendido</t>
        </is>
      </c>
      <c r="D77" s="4" t="inlineStr">
        <is>
          <t>4</t>
        </is>
      </c>
      <c r="E77" s="5" t="inlineStr">
        <is>
          <t>200,00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=HYPERLINK("https://rossileiloes.com.br/lote/detalhe/23345", "180")</f>
      </c>
      <c r="B78" s="4" t="s">
        <f>=HYPERLINK("https://rossileiloes.com.br/lote/detalhe/23345", " COLEÇÃO C/ 50 UNIDADES DE  CELULARES ANTIGOS , VÁRIAS MARCAS  E MODELOS DÉCADA DE 1990, ANTIGUIDADE PARA COLECIONADORES. ( L-09).")</f>
      </c>
      <c r="C78" s="4" t="inlineStr">
        <is>
          <t>Não vendido</t>
        </is>
      </c>
      <c r="D78" s="4" t="inlineStr">
        <is>
          <t>2</t>
        </is>
      </c>
      <c r="E78" s="5" t="inlineStr">
        <is>
          <t>100,00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=HYPERLINK("https://rossileiloes.com.br/lote/detalhe/23335", "182")</f>
      </c>
      <c r="B79" s="4" t="s">
        <f>=HYPERLINK("https://rossileiloes.com.br/lote/detalhe/23335", " COLEÇÃO C/ 50 UNIDADES DE  CELULARES ANTIGOS , VÁRIAS MARCAS  E MODELOS DÉCADA DE 1990, ANTIGUIDADE PARA COLECIONADORES. ( L-10).")</f>
      </c>
      <c r="C79" s="4" t="inlineStr">
        <is>
          <t>Vendido</t>
        </is>
      </c>
      <c r="D79" s="4" t="inlineStr">
        <is>
          <t>3</t>
        </is>
      </c>
      <c r="E79" s="5" t="inlineStr">
        <is>
          <t>150,00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=HYPERLINK("https://rossileiloes.com.br/lote/detalhe/23330", "183")</f>
      </c>
      <c r="B80" s="4" t="s">
        <f>=HYPERLINK("https://rossileiloes.com.br/lote/detalhe/23330", " COLEÇÃO C/ 50 UNIDADES DE  CELULARES ANTIGOS , VÁRIAS MARCAS  E MODELOS DÉCADA DE 1990, ANTIGUIDADE PARA COLECIONADORES. ( L-11)")</f>
      </c>
      <c r="C80" s="4" t="inlineStr">
        <is>
          <t>Vendido</t>
        </is>
      </c>
      <c r="D80" s="4" t="inlineStr">
        <is>
          <t>3</t>
        </is>
      </c>
      <c r="E80" s="5" t="inlineStr">
        <is>
          <t>150,00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=HYPERLINK("https://rossileiloes.com.br/lote/detalhe/23333", "184")</f>
      </c>
      <c r="B81" s="4" t="s">
        <f>=HYPERLINK("https://rossileiloes.com.br/lote/detalhe/23333", " 02 UNIDADES DE TAPETE  PARA SALA L AMOUR  MING 80 LINHAS, SALMÃO E BEGE, NOVO ( SEM USO). ( T-10).")</f>
      </c>
      <c r="C81" s="4" t="inlineStr">
        <is>
          <t>Não vendido</t>
        </is>
      </c>
      <c r="D81" s="4" t="inlineStr">
        <is>
          <t>3</t>
        </is>
      </c>
      <c r="E81" s="5" t="inlineStr">
        <is>
          <t>150,00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=HYPERLINK("https://rossileiloes.com.br/lote/detalhe/23344", "185")</f>
      </c>
      <c r="B82" s="4" t="s">
        <f>=HYPERLINK("https://rossileiloes.com.br/lote/detalhe/23344", " COLEÇÃO C/ 50 UNIDADES DE  CELULARES ANTIGOS , VÁRIAS MARCAS  E MODELOS DÉCADA DE 1990, ANTIGUIDADE PARA COLECIONADORES. ( L-12).")</f>
      </c>
      <c r="C82" s="4" t="inlineStr">
        <is>
          <t>Vendido</t>
        </is>
      </c>
      <c r="D82" s="4" t="inlineStr">
        <is>
          <t>3</t>
        </is>
      </c>
      <c r="E82" s="5" t="inlineStr">
        <is>
          <t>150,00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=HYPERLINK("https://rossileiloes.com.br/lote/detalhe/23307", "186")</f>
      </c>
      <c r="B83" s="4" t="s">
        <f>=HYPERLINK("https://rossileiloes.com.br/lote/detalhe/23307", " LOTE CONTENDO 11 UNIDADES DE DISPENSER DE VARIOS MODELOS E SEGMENTOS.")</f>
      </c>
      <c r="C83" s="4" t="inlineStr">
        <is>
          <t>Não vendido</t>
        </is>
      </c>
      <c r="D83" s="4" t="inlineStr">
        <is>
          <t>1</t>
        </is>
      </c>
      <c r="E83" s="5" t="inlineStr">
        <is>
          <t>50,00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=HYPERLINK("https://rossileiloes.com.br/lote/detalhe/23337", "187")</f>
      </c>
      <c r="B84" s="4" t="s">
        <f>=HYPERLINK("https://rossileiloes.com.br/lote/detalhe/23337", " 02 UNIDADES DE TAPETE  PARA SALA L AMOUR  MING 80 LINHAS, SALMÃO E AMARELO, NOVO ( SEM USO). ( T-11).")</f>
      </c>
      <c r="C84" s="4" t="inlineStr">
        <is>
          <t>Não vendido</t>
        </is>
      </c>
      <c r="D84" s="4" t="inlineStr">
        <is>
          <t>3</t>
        </is>
      </c>
      <c r="E84" s="5" t="inlineStr">
        <is>
          <t>150,00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=HYPERLINK("https://rossileiloes.com.br/lote/detalhe/23332", "188")</f>
      </c>
      <c r="B85" s="4" t="s">
        <f>=HYPERLINK("https://rossileiloes.com.br/lote/detalhe/23332", " 02 UNIDADES DE TAPETE  PARA SALA L AMOUR  MING 80 LINHAS, FLORIDO E SALMÃO,  NOVO ( SEM USO). ( T-12).")</f>
      </c>
      <c r="C85" s="4" t="inlineStr">
        <is>
          <t>Não vendido</t>
        </is>
      </c>
      <c r="D85" s="4" t="inlineStr">
        <is>
          <t>4</t>
        </is>
      </c>
      <c r="E85" s="5" t="inlineStr">
        <is>
          <t>200,00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=HYPERLINK("https://rossileiloes.com.br/lote/detalhe/23347", "189")</f>
      </c>
      <c r="B86" s="4" t="s">
        <f>=HYPERLINK("https://rossileiloes.com.br/lote/detalhe/23347", " COLEÇÃO C/ 50 UNIDADES DE  CELULARES ANTIGOS , VÁRIAS MARCAS  E MODELOS DÉCADA DE 1990, ANTIGUIDADE PARA COLECIONADORES. ( L-13).")</f>
      </c>
      <c r="C86" s="4" t="inlineStr">
        <is>
          <t>Vendido</t>
        </is>
      </c>
      <c r="D86" s="4" t="inlineStr">
        <is>
          <t>3</t>
        </is>
      </c>
      <c r="E86" s="5" t="inlineStr">
        <is>
          <t>150,00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=HYPERLINK("https://rossileiloes.com.br/lote/detalhe/23304", "190")</f>
      </c>
      <c r="B87" s="4" t="s">
        <f>=HYPERLINK("https://rossileiloes.com.br/lote/detalhe/23304", " LOTE COM INSTRUMENTOS MÉDICOS, SENDO; 01 CAIXA DE INOX C/ 20 ITENS CIRÚRGICOS; 50 LUVAS DESCARTÁVEIS APROX. 90 SERINGAS")</f>
      </c>
      <c r="C87" s="4" t="inlineStr">
        <is>
          <t>Não vendido</t>
        </is>
      </c>
      <c r="D87" s="4" t="inlineStr">
        <is>
          <t>2</t>
        </is>
      </c>
      <c r="E87" s="5" t="inlineStr">
        <is>
          <t>100,00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=HYPERLINK("https://rossileiloes.com.br/lote/detalhe/23308", "191")</f>
      </c>
      <c r="B88" s="4" t="s">
        <f>=HYPERLINK("https://rossileiloes.com.br/lote/detalhe/23308", " LOTE CONTENDO APROX. 26 CHUVEIROS")</f>
      </c>
      <c r="C88" s="4" t="inlineStr">
        <is>
          <t>Não vendido</t>
        </is>
      </c>
      <c r="D88" s="4" t="inlineStr">
        <is>
          <t>1</t>
        </is>
      </c>
      <c r="E88" s="5" t="inlineStr">
        <is>
          <t>50,00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=HYPERLINK("https://rossileiloes.com.br/lote/detalhe/23309", "192")</f>
      </c>
      <c r="B89" s="4" t="s">
        <f>=HYPERLINK("https://rossileiloes.com.br/lote/detalhe/23309", " LOTE C/ APROX. 35 UNIDADES DE TONER/ CARTUCHO, VARIAS MARCAS E MODELOS")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50,00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=HYPERLINK("https://rossileiloes.com.br/lote/detalhe/23310", "193")</f>
      </c>
      <c r="B90" s="4" t="s">
        <f>=HYPERLINK("https://rossileiloes.com.br/lote/detalhe/23310", " LOTE CONTENDO 16 APARELHOS DE DVD, VÁRIAS MARCAS E MODELOS")</f>
      </c>
      <c r="C90" s="4" t="inlineStr">
        <is>
          <t>Não vendido</t>
        </is>
      </c>
      <c r="D90" s="4" t="inlineStr">
        <is>
          <t>1</t>
        </is>
      </c>
      <c r="E90" s="5" t="inlineStr">
        <is>
          <t>50,00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=HYPERLINK("https://rossileiloes.com.br/lote/detalhe/23311", "194")</f>
      </c>
      <c r="B91" s="4" t="s">
        <f>=HYPERLINK("https://rossileiloes.com.br/lote/detalhe/23311", " APROX. 40 METROS DE CORRENTE PLÁSTICA.")</f>
      </c>
      <c r="C91" s="4" t="inlineStr">
        <is>
          <t>Vendido</t>
        </is>
      </c>
      <c r="D91" s="4" t="inlineStr">
        <is>
          <t>1</t>
        </is>
      </c>
      <c r="E91" s="5" t="inlineStr">
        <is>
          <t>50,00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=HYPERLINK("https://rossileiloes.com.br/lote/detalhe/23371", "195")</f>
      </c>
      <c r="B92" s="4" t="s">
        <f>=HYPERLINK("https://rossileiloes.com.br/lote/detalhe/23371", " LOTE CONTENDO 100 ÍTENS  P/ CELULARES, SENDO CARREGADORES E OUTROS, VÁRIAS MARCAS E MODELOS.")</f>
      </c>
      <c r="C92" s="4" t="inlineStr">
        <is>
          <t>Vendido</t>
        </is>
      </c>
      <c r="D92" s="4" t="inlineStr">
        <is>
          <t>1</t>
        </is>
      </c>
      <c r="E92" s="5" t="inlineStr">
        <is>
          <t>50,00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=HYPERLINK("https://rossileiloes.com.br/lote/detalhe/23376", "196")</f>
      </c>
      <c r="B93" s="4" t="s">
        <f>=HYPERLINK("https://rossileiloes.com.br/lote/detalhe/23376", " COLEÇÃO C/ 50 UNIDADES DE  CELULARES ANTIGOS , VÁRIAS MARCAS  E MODELOS DÉCADA DE 1990, ANTIGUIDADE PARA COLECIONADORES. ( L-14).")</f>
      </c>
      <c r="C93" s="4" t="inlineStr">
        <is>
          <t>Vendido</t>
        </is>
      </c>
      <c r="D93" s="4" t="inlineStr">
        <is>
          <t>3</t>
        </is>
      </c>
      <c r="E93" s="5" t="inlineStr">
        <is>
          <t>150,00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=HYPERLINK("https://rossileiloes.com.br/lote/detalhe/23373", "197")</f>
      </c>
      <c r="B94" s="4" t="s">
        <f>=HYPERLINK("https://rossileiloes.com.br/lote/detalhe/23373", " COLEÇÃO C/ 50 UNIDADES DE  CELULARES ANTIGOS , VÁRIAS MARCAS  E MODELOS DÉCADA DE 1990, ANTIGUIDADE PARA COLECIONADORES. ( L-15).")</f>
      </c>
      <c r="C94" s="4" t="inlineStr">
        <is>
          <t>Vendido</t>
        </is>
      </c>
      <c r="D94" s="4" t="inlineStr">
        <is>
          <t>3</t>
        </is>
      </c>
      <c r="E94" s="5" t="inlineStr">
        <is>
          <t>150,00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=HYPERLINK("https://rossileiloes.com.br/lote/detalhe/23372", "198")</f>
      </c>
      <c r="B95" s="4" t="s">
        <f>=HYPERLINK("https://rossileiloes.com.br/lote/detalhe/23372", " 50 UNIDADES DE CABOS/ ACESSÓRIOS PARA INFORMÁTICA E CELULARES.")</f>
      </c>
      <c r="C95" s="4" t="inlineStr">
        <is>
          <t>Vendido</t>
        </is>
      </c>
      <c r="D95" s="4" t="inlineStr">
        <is>
          <t>1</t>
        </is>
      </c>
      <c r="E95" s="5" t="inlineStr">
        <is>
          <t>50,00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=HYPERLINK("https://rossileiloes.com.br/lote/detalhe/23375", "199")</f>
      </c>
      <c r="B96" s="4" t="s">
        <f>=HYPERLINK("https://rossileiloes.com.br/lote/detalhe/23375", " LOTE C/ 40 UNIDADES DE ITENS INOX  DIVERSOS. SENDO: FACAS, QUEBRA NOZES, ABRIDORES E OUTROS. PRODUTOS DE USO PROFISSIONAL, NOVOS E ORIGINAIS. ( SEM USO).")</f>
      </c>
      <c r="C96" s="4" t="inlineStr">
        <is>
          <t>Vendido</t>
        </is>
      </c>
      <c r="D96" s="4" t="inlineStr">
        <is>
          <t>8</t>
        </is>
      </c>
      <c r="E96" s="5" t="inlineStr">
        <is>
          <t>400,00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=HYPERLINK("https://rossileiloes.com.br/lote/detalhe/23374", "200")</f>
      </c>
      <c r="B97" s="4" t="s">
        <f>=HYPERLINK("https://rossileiloes.com.br/lote/detalhe/23374", " LOTE C/ 07 ÍTENS, SENDO:  01 GRILL C/ RACLET PARA 06 PESSOAS, 02 BULES DE PORCELANA, 01- TRAVESSA PORCELANA, 02 XÍCARAS E 01 COQUETELEIRA DE INOX. NOVOS (SEM USO).")</f>
      </c>
      <c r="C97" s="4" t="inlineStr">
        <is>
          <t>Vendido</t>
        </is>
      </c>
      <c r="D97" s="4" t="inlineStr">
        <is>
          <t>8</t>
        </is>
      </c>
      <c r="E97" s="5" t="inlineStr">
        <is>
          <t>400,00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=HYPERLINK("https://rossileiloes.com.br/lote/detalhe/23528", "202")</f>
      </c>
      <c r="B98" s="4" t="s">
        <f>=HYPERLINK("https://rossileiloes.com.br/lote/detalhe/23528", " LOTE C/ 13 MICROFONES , DIVERSAS MARCAS E MODELOS E 04 CHAPINHAS ELÉTRICAS P/ CABELOS.")</f>
      </c>
      <c r="C98" s="4" t="inlineStr">
        <is>
          <t>Vendido</t>
        </is>
      </c>
      <c r="D98" s="4" t="inlineStr">
        <is>
          <t>3</t>
        </is>
      </c>
      <c r="E98" s="5" t="inlineStr">
        <is>
          <t>150,00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=HYPERLINK("https://rossileiloes.com.br/lote/detalhe/23529", "203")</f>
      </c>
      <c r="B99" s="4" t="s">
        <f>=HYPERLINK("https://rossileiloes.com.br/lote/detalhe/23529", " LOTE C/ 09 ARMÁRIOS ARTICULADOS  COR AZUL")</f>
      </c>
      <c r="C99" s="4" t="inlineStr">
        <is>
          <t>Vendido</t>
        </is>
      </c>
      <c r="D99" s="4" t="inlineStr">
        <is>
          <t>4</t>
        </is>
      </c>
      <c r="E99" s="5" t="inlineStr">
        <is>
          <t>200,00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=HYPERLINK("https://rossileiloes.com.br/lote/detalhe/23323", "204")</f>
      </c>
      <c r="B100" s="4" t="s">
        <f>=HYPERLINK("https://rossileiloes.com.br/lote/detalhe/23323", " LOTE C/ APROX 58 UNIDADES DE MODEM EVDO AIKO VIVO ZAP")</f>
      </c>
      <c r="C100" s="4" t="inlineStr">
        <is>
          <t>Vendido</t>
        </is>
      </c>
      <c r="D100" s="4" t="inlineStr">
        <is>
          <t>3</t>
        </is>
      </c>
      <c r="E100" s="5" t="inlineStr">
        <is>
          <t>150,00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=HYPERLINK("https://rossileiloes.com.br/lote/detalhe/23532", "205")</f>
      </c>
      <c r="B101" s="4" t="s">
        <f>=HYPERLINK("https://rossileiloes.com.br/lote/detalhe/23532", " LOTE CONTENDO 50 UNIDADES DE  CELULARES MARCA MOTOROLA VIVO AO VIVO, COR AZUL,  ( L-16).")</f>
      </c>
      <c r="C101" s="4" t="inlineStr">
        <is>
          <t>Vendido</t>
        </is>
      </c>
      <c r="D101" s="4" t="inlineStr">
        <is>
          <t>3</t>
        </is>
      </c>
      <c r="E101" s="5" t="inlineStr">
        <is>
          <t>150,00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=HYPERLINK("https://rossileiloes.com.br/lote/detalhe/23533", "206")</f>
      </c>
      <c r="B102" s="4" t="s">
        <f>=HYPERLINK("https://rossileiloes.com.br/lote/detalhe/23533", " LOTE CONTENDO 50 UNIDADES DE  CELULARES MARCA MOTOROLA, SAMSUNG, LG, NOKIA, ( L-17).")</f>
      </c>
      <c r="C102" s="4" t="inlineStr">
        <is>
          <t>Vendido</t>
        </is>
      </c>
      <c r="D102" s="4" t="inlineStr">
        <is>
          <t>3</t>
        </is>
      </c>
      <c r="E102" s="5" t="inlineStr">
        <is>
          <t>150,00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=HYPERLINK("https://rossileiloes.com.br/lote/detalhe/23534", "207")</f>
      </c>
      <c r="B103" s="4" t="s">
        <f>=HYPERLINK("https://rossileiloes.com.br/lote/detalhe/23534", " COLEÇÃO C/ 13 UNIDADES DE  CELULARES ANTIGOS , SENDO; 03 MOTOROLA TIJOLÃO E 10 MOTOROLA STARTAC  DÉCADA DE 1990, RELÍQUIA PARA COLECIONADORES. ( L-18).")</f>
      </c>
      <c r="C103" s="4" t="inlineStr">
        <is>
          <t>Não vendido</t>
        </is>
      </c>
      <c r="D103" s="4" t="inlineStr">
        <is>
          <t>2</t>
        </is>
      </c>
      <c r="E103" s="5" t="inlineStr">
        <is>
          <t>100,00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=HYPERLINK("https://rossileiloes.com.br/lote/detalhe/23535", "208")</f>
      </c>
      <c r="B104" s="4" t="s">
        <f>=HYPERLINK("https://rossileiloes.com.br/lote/detalhe/23535", " COLEÇÃO C/ 27 UNIDADES DE  CELULARES ANTIGOS , VÁRIAS MARCAS  E MODELOS DÉCADA DE 1990, ANTIGUIDADE PARA COLECIONADORES. ( L-19)")</f>
      </c>
      <c r="C104" s="4" t="inlineStr">
        <is>
          <t>Vendido</t>
        </is>
      </c>
      <c r="D104" s="4" t="inlineStr">
        <is>
          <t>3</t>
        </is>
      </c>
      <c r="E104" s="5" t="inlineStr">
        <is>
          <t>150,00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=HYPERLINK("https://rossileiloes.com.br/lote/detalhe/23779", "209")</f>
      </c>
      <c r="B105" s="4" t="s">
        <f>=HYPERLINK("https://rossileiloes.com.br/lote/detalhe/23779", "PEUGEOT 206  1.6 FELINE FX. FLEX. ANO 2005")</f>
      </c>
      <c r="C105" s="4" t="inlineStr">
        <is>
          <t>Vendido</t>
        </is>
      </c>
      <c r="D105" s="4" t="inlineStr">
        <is>
          <t>15</t>
        </is>
      </c>
      <c r="E105" s="5" t="inlineStr">
        <is>
          <t>7.000,00</t>
        </is>
      </c>
      <c r="F105" s="4" t="inlineStr">
        <is>
          <t>200.00</t>
        </is>
      </c>
    </row>
    <row collapsed="false" customFormat="false" customHeight="false" hidden="false" ht="12.1" outlineLevel="0" r="106">
      <c r="A106" s="5" t="s">
        <f>=HYPERLINK("https://rossileiloes.com.br/lote/detalhe/23810", "210")</f>
      </c>
      <c r="B106" s="4" t="s">
        <f>=HYPERLINK("https://rossileiloes.com.br/lote/detalhe/23810", "LOTE CONTENDO: 03 JAQUETAS DE COURO SINTÉTICO E NOBREAK UPS 1200 PLUS")</f>
      </c>
      <c r="C106" s="4" t="inlineStr">
        <is>
          <t>Não vendido</t>
        </is>
      </c>
      <c r="D106" s="4" t="inlineStr">
        <is>
          <t>4</t>
        </is>
      </c>
      <c r="E106" s="5" t="inlineStr">
        <is>
          <t>250,00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=HYPERLINK("https://rossileiloes.com.br/lote/detalhe/23844", "211")</f>
      </c>
      <c r="B107" s="4" t="s">
        <f>=HYPERLINK("https://rossileiloes.com.br/lote/detalhe/23844", "RÁDIO CASSETE  AM/ FM  DÉCADA DE 1980 MARCA PHILIPS  RARIDADE, PARA COLECIONADORES ( EM FUNCIONAMENTO).")</f>
      </c>
      <c r="C107" s="4" t="inlineStr">
        <is>
          <t>Vendido</t>
        </is>
      </c>
      <c r="D107" s="4" t="inlineStr">
        <is>
          <t>3</t>
        </is>
      </c>
      <c r="E107" s="5" t="inlineStr">
        <is>
          <t>150,00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=HYPERLINK("https://rossileiloes.com.br/lote/detalhe/23852", "212")</f>
      </c>
      <c r="B108" s="4" t="s">
        <f>=HYPERLINK("https://rossileiloes.com.br/lote/detalhe/23852", "CADEIRA PARA BARBEIRO/ CABELEREIRO  FERRANTE PROFISSIONAL ORIGINAL , COM CUBA E TORNEIRA ARTICULADA.")</f>
      </c>
      <c r="C108" s="4" t="inlineStr">
        <is>
          <t>Não vendido</t>
        </is>
      </c>
      <c r="D108" s="4" t="inlineStr">
        <is>
          <t>2</t>
        </is>
      </c>
      <c r="E108" s="5" t="inlineStr">
        <is>
          <t>100,00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=HYPERLINK("https://rossileiloes.com.br/lote/detalhe/23293", "213")</f>
      </c>
      <c r="B109" s="4" t="s">
        <f>=HYPERLINK("https://rossileiloes.com.br/lote/detalhe/23293", " 01- MESA BISTRÔ MADEIRA COM 02 BANQUETAS BAR ISIS REDONDA.")</f>
      </c>
      <c r="C109" s="4" t="inlineStr">
        <is>
          <t>Vendido</t>
        </is>
      </c>
      <c r="D109" s="4" t="inlineStr">
        <is>
          <t>9</t>
        </is>
      </c>
      <c r="E109" s="5" t="inlineStr">
        <is>
          <t>450,00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=HYPERLINK("https://rossileiloes.com.br/lote/detalhe/24112", "214")</f>
      </c>
      <c r="B110" s="4" t="s">
        <f>=HYPERLINK("https://rossileiloes.com.br/lote/detalhe/24112", " LOTE COM: 01 MESA BISTRÔ BAR ISIS REDONDA. MADEIRA DE LEI GARAPEIRA.COR IMBUIA ESCURO (NOVAS SEM USO)")</f>
      </c>
      <c r="C110" s="4" t="inlineStr">
        <is>
          <t>Vendido</t>
        </is>
      </c>
      <c r="D110" s="4" t="inlineStr">
        <is>
          <t>3</t>
        </is>
      </c>
      <c r="E110" s="5" t="inlineStr">
        <is>
          <t>250,00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=HYPERLINK("https://rossileiloes.com.br/lote/detalhe/24113", "215")</f>
      </c>
      <c r="B111" s="4" t="s">
        <f>=HYPERLINK("https://rossileiloes.com.br/lote/detalhe/24113", " LOTE COM: 01 MESA BISTRÔ BAR ISIS REDONDA. MADEIRA DE LEI GARAPEIRA.COR IMBUIA ESCURO (NOVAS SEM USO)")</f>
      </c>
      <c r="C111" s="4" t="inlineStr">
        <is>
          <t>Vendido</t>
        </is>
      </c>
      <c r="D111" s="4" t="inlineStr">
        <is>
          <t>3</t>
        </is>
      </c>
      <c r="E111" s="5" t="inlineStr">
        <is>
          <t>250,00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=HYPERLINK("https://rossileiloes.com.br/lote/detalhe/24116", "216")</f>
      </c>
      <c r="B112" s="4" t="s">
        <f>=HYPERLINK("https://rossileiloes.com.br/lote/detalhe/24116", "Diversas churrasqueiras elétricas e Peças.")</f>
      </c>
      <c r="C112" s="4" t="inlineStr">
        <is>
          <t>Não vendido</t>
        </is>
      </c>
      <c r="D112" s="4" t="inlineStr">
        <is>
          <t>2</t>
        </is>
      </c>
      <c r="E112" s="5" t="inlineStr">
        <is>
          <t>100,00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=HYPERLINK("https://rossileiloes.com.br/lote/detalhe/24117", "217")</f>
      </c>
      <c r="B113" s="4" t="s">
        <f>=HYPERLINK("https://rossileiloes.com.br/lote/detalhe/24117", "Diversas Panelas  elétricas e Diversos Grill elétricos e peças")</f>
      </c>
      <c r="C113" s="4" t="inlineStr">
        <is>
          <t>Vendido</t>
        </is>
      </c>
      <c r="D113" s="4" t="inlineStr">
        <is>
          <t>2</t>
        </is>
      </c>
      <c r="E113" s="5" t="inlineStr">
        <is>
          <t>100,00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=HYPERLINK("https://rossileiloes.com.br/lote/detalhe/24118", "218")</f>
      </c>
      <c r="B114" s="4" t="s">
        <f>=HYPERLINK("https://rossileiloes.com.br/lote/detalhe/24118", "Aquecedor de inox com controlador digital de temperatura Coel Uw2000")</f>
      </c>
      <c r="C114" s="4" t="inlineStr">
        <is>
          <t>Vendido</t>
        </is>
      </c>
      <c r="D114" s="4" t="inlineStr">
        <is>
          <t>4</t>
        </is>
      </c>
      <c r="E114" s="5" t="inlineStr">
        <is>
          <t>200,00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=HYPERLINK("https://rossileiloes.com.br/lote/detalhe/24119", "219")</f>
      </c>
      <c r="B115" s="4" t="s">
        <f>=HYPERLINK("https://rossileiloes.com.br/lote/detalhe/24119", " LOTE CONTENDO 33 UNIDADES DE VÁLVULAS DE MEDIÇÃO DIVERSAS")</f>
      </c>
      <c r="C115" s="4" t="inlineStr">
        <is>
          <t>Não vendido</t>
        </is>
      </c>
      <c r="D115" s="4" t="inlineStr">
        <is>
          <t>3</t>
        </is>
      </c>
      <c r="E115" s="5" t="inlineStr">
        <is>
          <t>150,00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=HYPERLINK("https://rossileiloes.com.br/lote/detalhe/24131", "220")</f>
      </c>
      <c r="B116" s="4" t="s">
        <f>=HYPERLINK("https://rossileiloes.com.br/lote/detalhe/24131", "27 peças  de Lingerie da marca Valisere (18 sutiãs e 09 calcinhas). (Novo) sem uso.")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450,00</t>
        </is>
      </c>
      <c r="F116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2026-06-07T03:03:41.00Z</dcterms:created>
  <dc:creator>Tellks Tecnologia</dc:creator>
  <cp:revision>0</cp:revision>
</cp:coreProperties>
</file>