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TRATORES,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10/11/2016 10:03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=HYPERLINK("https://rossileiloes.com.br/lote/detalhe/4306", "001")</f>
      </c>
      <c r="B11" s="4" t="s">
        <f>=HYPERLINK("https://rossileiloes.com.br/lote/detalhe/4306", " GUINDASTE GROVE CRANE MOTOR SCANIA MOD. 475-50 TOR PLACA: JMC-9836 ANO: 1989 Frota: 405 Renavam : 215753186")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=HYPERLINK("https://rossileiloes.com.br/lote/detalhe/4302", "002")</f>
      </c>
      <c r="B12" s="4" t="s">
        <f>=HYPERLINK("https://rossileiloes.com.br/lote/detalhe/4302", " CATERPILAR D4 E ESTEIRA ANO: 1982 Frota: 202")</f>
      </c>
      <c r="C12" s="4" t="inlineStr">
        <is>
          <t>Venda condicional</t>
        </is>
      </c>
      <c r="D12" s="4" t="inlineStr">
        <is>
          <t>17</t>
        </is>
      </c>
      <c r="E12" s="5" t="inlineStr">
        <is>
          <t>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=HYPERLINK("https://rossileiloes.com.br/lote/detalhe/4301", "003")</f>
      </c>
      <c r="B13" s="4" t="s">
        <f>=HYPERLINK("https://rossileiloes.com.br/lote/detalhe/4301", " CAMINHÃO FORD CARGO 815 S PLACA: EAC-5783 ANO: 2005 Frota: 310 Renavam : 990775925")</f>
      </c>
      <c r="C13" s="4" t="inlineStr">
        <is>
          <t>Venda condicional</t>
        </is>
      </c>
      <c r="D13" s="4" t="inlineStr">
        <is>
          <t>24</t>
        </is>
      </c>
      <c r="E13" s="5" t="inlineStr">
        <is>
          <t>43.000,00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=HYPERLINK("https://rossileiloes.com.br/lote/detalhe/4303", "004")</f>
      </c>
      <c r="B14" s="4" t="s">
        <f>=HYPERLINK("https://rossileiloes.com.br/lote/detalhe/4303", " MINI CARREGADEIRA CAT 257 B ANO: 2006 Frota: 258")</f>
      </c>
      <c r="C14" s="4" t="inlineStr">
        <is>
          <t>Venda condicional</t>
        </is>
      </c>
      <c r="D14" s="4" t="inlineStr">
        <is>
          <t>28</t>
        </is>
      </c>
      <c r="E14" s="5" t="inlineStr">
        <is>
          <t>47.000,00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=HYPERLINK("https://rossileiloes.com.br/lote/detalhe/4304", "005")</f>
      </c>
      <c r="B15" s="4" t="s">
        <f>=HYPERLINK("https://rossileiloes.com.br/lote/detalhe/4304", "frota 407 GUINDASTE P&amp;H W350 35 TON EM CIMA DO VOLVO, ano: 1990, chassi: 9BVNOA1DOLE624660, renavam: 406450706. OBS:  DESMONTADO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=HYPERLINK("https://rossileiloes.com.br/lote/detalhe/4305", "006")</f>
      </c>
      <c r="B16" s="4" t="s">
        <f>=HYPERLINK("https://rossileiloes.com.br/lote/detalhe/4305", " SUBARU LEGACY ANO: 1998 53 Renavam : 722672209 - SUCATA.")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=HYPERLINK("https://rossileiloes.com.br/lote/detalhe/4308", "007")</f>
      </c>
      <c r="B17" s="4" t="s">
        <f>=HYPERLINK("https://rossileiloes.com.br/lote/detalhe/4308", " SCANIA R113E PLATAFORMA PLACA: BJO-3677 ANO: 1992 Frota: 312 Renavam : 607610085")</f>
      </c>
      <c r="C17" s="4" t="inlineStr">
        <is>
          <t>Venda condicional</t>
        </is>
      </c>
      <c r="D17" s="4" t="inlineStr">
        <is>
          <t>18</t>
        </is>
      </c>
      <c r="E17" s="5" t="inlineStr">
        <is>
          <t>74.000,00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=HYPERLINK("https://rossileiloes.com.br/lote/detalhe/4309", "008")</f>
      </c>
      <c r="B18" s="4" t="s">
        <f>=HYPERLINK("https://rossileiloes.com.br/lote/detalhe/4309", " MICHIGAN 125 C PÁ CARREGAD. ANO: 1986 Frota: 209")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27.000,00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=HYPERLINK("https://rossileiloes.com.br/lote/detalhe/4310", "009")</f>
      </c>
      <c r="B19" s="4" t="s">
        <f>=HYPERLINK("https://rossileiloes.com.br/lote/detalhe/4310", " MOTONIVELADORA VOLVO G-940 PATROL ANO: 2009 Frota: 230")</f>
      </c>
      <c r="C19" s="4" t="inlineStr">
        <is>
          <t>Venda condicional</t>
        </is>
      </c>
      <c r="D19" s="4" t="inlineStr">
        <is>
          <t>17</t>
        </is>
      </c>
      <c r="E19" s="5" t="inlineStr">
        <is>
          <t>110.000,00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=HYPERLINK("https://rossileiloes.com.br/lote/detalhe/4307", "010")</f>
      </c>
      <c r="B20" s="4" t="s">
        <f>=HYPERLINK("https://rossileiloes.com.br/lote/detalhe/4307", " CAMINHÃO FORD CARGO 2629 6X4 BASCULANTE PLACA: FHU-6538 ANO: 2012/2013 Frota: 352 Renavam : 536586918")</f>
      </c>
      <c r="C20" s="4" t="inlineStr">
        <is>
          <t>Venda condicional</t>
        </is>
      </c>
      <c r="D20" s="4" t="inlineStr">
        <is>
          <t>23</t>
        </is>
      </c>
      <c r="E20" s="5" t="inlineStr">
        <is>
          <t>120.000,00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=HYPERLINK("https://rossileiloes.com.br/lote/detalhe/4311", "011")</f>
      </c>
      <c r="B21" s="4" t="s">
        <f>=HYPERLINK("https://rossileiloes.com.br/lote/detalhe/4311", " CASE 8940 4X4 MAGNUM SUPER TRATOR ANO: 2000 Frota:104")</f>
      </c>
      <c r="C21" s="4" t="inlineStr">
        <is>
          <t>Venda condicional</t>
        </is>
      </c>
      <c r="D21" s="4" t="inlineStr">
        <is>
          <t>5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=HYPERLINK("https://rossileiloes.com.br/lote/detalhe/4312", "012")</f>
      </c>
      <c r="B22" s="4" t="s">
        <f>=HYPERLINK("https://rossileiloes.com.br/lote/detalhe/4312", " CAMINHÃO CHEVROLET D60  BASCULANTE ANO: 1971 Frota: 333 Renavam : 394381890")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=HYPERLINK("https://rossileiloes.com.br/lote/detalhe/4315", "013")</f>
      </c>
      <c r="B23" s="4" t="s">
        <f>=HYPERLINK("https://rossileiloes.com.br/lote/detalhe/4315", " CASE 8940 4X4 MAGNUM SUPER TRATOR ANO: 2000 FROTA: 101")</f>
      </c>
      <c r="C23" s="4" t="inlineStr">
        <is>
          <t>Venda condicional</t>
        </is>
      </c>
      <c r="D23" s="4" t="inlineStr">
        <is>
          <t>8</t>
        </is>
      </c>
      <c r="E23" s="5" t="inlineStr">
        <is>
          <t>28.000,00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=HYPERLINK("https://rossileiloes.com.br/lote/detalhe/4313", "014")</f>
      </c>
      <c r="B24" s="4" t="s">
        <f>=HYPERLINK("https://rossileiloes.com.br/lote/detalhe/4313", " ROLO TTSP 8.000 ROLO COMPACTADOR PNEU ANO: 1976 Frota: 226 Renavam :")</f>
      </c>
      <c r="C24" s="4" t="inlineStr">
        <is>
          <t>Venda condicional</t>
        </is>
      </c>
      <c r="D24" s="4" t="inlineStr">
        <is>
          <t>15</t>
        </is>
      </c>
      <c r="E24" s="5" t="inlineStr">
        <is>
          <t>34.000,00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=HYPERLINK("https://rossileiloes.com.br/lote/detalhe/4314", "015")</f>
      </c>
      <c r="B25" s="4" t="s">
        <f>=HYPERLINK("https://rossileiloes.com.br/lote/detalhe/4314", " CAMINHÃO FORD CARGO 2629 6X4 BASCULANTE PLACA: FHU-6542 ANO: 2012/2013 Frota: 355 Renavam : 536582769")</f>
      </c>
      <c r="C25" s="4" t="inlineStr">
        <is>
          <t>Venda condicional</t>
        </is>
      </c>
      <c r="D25" s="4" t="inlineStr">
        <is>
          <t>28</t>
        </is>
      </c>
      <c r="E25" s="5" t="inlineStr">
        <is>
          <t>117.500,00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=HYPERLINK("https://rossileiloes.com.br/lote/detalhe/4317", "016")</f>
      </c>
      <c r="B26" s="4" t="s">
        <f>=HYPERLINK("https://rossileiloes.com.br/lote/detalhe/4317", " CAMINHÃO CHEVROLET D60 BURRO PRETO PLACA: BUU-8446 ANO: 1980 Frota: 321 Renavam : 383503906")</f>
      </c>
      <c r="C26" s="4" t="inlineStr">
        <is>
          <t>Venda condicional</t>
        </is>
      </c>
      <c r="D26" s="4" t="inlineStr">
        <is>
          <t>6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=HYPERLINK("https://rossileiloes.com.br/lote/detalhe/4316", "017")</f>
      </c>
      <c r="B27" s="4" t="s">
        <f>=HYPERLINK("https://rossileiloes.com.br/lote/detalhe/4316", " CAMINHÃO MERCEDES BENS 1113 TRUCADO PLACA: AAQ-3426 ANO: 1976 Frota: 308 Renavam : 429013450")</f>
      </c>
      <c r="C27" s="4" t="inlineStr">
        <is>
          <t>Venda condicional</t>
        </is>
      </c>
      <c r="D27" s="4" t="inlineStr">
        <is>
          <t>25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=HYPERLINK("https://rossileiloes.com.br/lote/detalhe/4318", "018")</f>
      </c>
      <c r="B28" s="4" t="s">
        <f>=HYPERLINK("https://rossileiloes.com.br/lote/detalhe/4318", " CAMINHÃO MERCEDES MBB 2425/48 CAMINHÃO TANQUE 15.000 PLACA: CSK-4201 ANO: 2010/2011 Frota: 341 Renavam : 326106413")</f>
      </c>
      <c r="C28" s="4" t="inlineStr">
        <is>
          <t>Venda condicional</t>
        </is>
      </c>
      <c r="D28" s="4" t="inlineStr">
        <is>
          <t>16</t>
        </is>
      </c>
      <c r="E28" s="5" t="inlineStr">
        <is>
          <t>95.000,00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=HYPERLINK("https://rossileiloes.com.br/lote/detalhe/4320", "019")</f>
      </c>
      <c r="B29" s="4" t="s">
        <f>=HYPERLINK("https://rossileiloes.com.br/lote/detalhe/4320", " REBOQUE RANDON SRTQ 6X2 SEMI REBOQUE (BITREM) PLACA: DKT-4917 ANO: 2006 Frota: 306 Renavam : 896880141")</f>
      </c>
      <c r="C29" s="4" t="inlineStr">
        <is>
          <t>Venda condicional</t>
        </is>
      </c>
      <c r="D29" s="4" t="inlineStr">
        <is>
          <t>16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=HYPERLINK("https://rossileiloes.com.br/lote/detalhe/4319", "020")</f>
      </c>
      <c r="B30" s="4" t="s">
        <f>=HYPERLINK("https://rossileiloes.com.br/lote/detalhe/4319", " REBOQUE RANDON SRTQ 6X2 SEMI REBOQUE (BITREM) PLACA: DKT-4927 ANO: 2006 Frota: 307 Renavam : 896883264")</f>
      </c>
      <c r="C30" s="4" t="inlineStr">
        <is>
          <t>Venda condicional</t>
        </is>
      </c>
      <c r="D30" s="4" t="inlineStr">
        <is>
          <t>13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=HYPERLINK("https://rossileiloes.com.br/lote/detalhe/4321", "021")</f>
      </c>
      <c r="B31" s="4" t="s">
        <f>=HYPERLINK("https://rossileiloes.com.br/lote/detalhe/4321", " CAMINHÃO FORD 750 MUNK PLACA: BXG-1087 ANO: 1976 Frota: 400 Renavam : 393610179")</f>
      </c>
      <c r="C31" s="4" t="inlineStr">
        <is>
          <t>Venda condicional</t>
        </is>
      </c>
      <c r="D31" s="4" t="inlineStr">
        <is>
          <t>23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=HYPERLINK("https://rossileiloes.com.br/lote/detalhe/4323", "022")</f>
      </c>
      <c r="B32" s="4" t="s">
        <f>=HYPERLINK("https://rossileiloes.com.br/lote/detalhe/4323", " GUINDASTE P &amp; H W350 35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=HYPERLINK("https://rossileiloes.com.br/lote/detalhe/4322", "023")</f>
      </c>
      <c r="B33" s="4" t="s">
        <f>=HYPERLINK("https://rossileiloes.com.br/lote/detalhe/4322", " MASSEY FERGUSSON 296/4 C/ RESTROESCAVADEIRA ANO: 1984 Frota: 221")</f>
      </c>
      <c r="C33" s="4" t="inlineStr">
        <is>
          <t>Venda condicional</t>
        </is>
      </c>
      <c r="D33" s="4" t="inlineStr">
        <is>
          <t>7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=HYPERLINK("https://rossileiloes.com.br/lote/detalhe/4324", "024")</f>
      </c>
      <c r="B34" s="4" t="s">
        <f>=HYPERLINK("https://rossileiloes.com.br/lote/detalhe/4324", " CAMINHÃO FORD SAPÃO 12.000  BASCULANTE PLACA: DBN-2463 ANO: 2000 Frota: 334 Renavam : 735833362")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=HYPERLINK("https://rossileiloes.com.br/lote/detalhe/4325", "025")</f>
      </c>
      <c r="B35" s="4" t="s">
        <f>=HYPERLINK("https://rossileiloes.com.br/lote/detalhe/4325", " CAMINHÃO FORD SAPÃO 12.000 BASCULANTE PLACA: DBN-2469 ANO: 2000 Frota: 335 Renavam : 735833001")</f>
      </c>
      <c r="C35" s="4" t="inlineStr">
        <is>
          <t>Vendido</t>
        </is>
      </c>
      <c r="D35" s="4" t="inlineStr">
        <is>
          <t>28</t>
        </is>
      </c>
      <c r="E35" s="5" t="inlineStr">
        <is>
          <t>49.000,00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=HYPERLINK("https://rossileiloes.com.br/lote/detalhe/4327", "026")</f>
      </c>
      <c r="B36" s="4" t="s">
        <f>=HYPERLINK("https://rossileiloes.com.br/lote/detalhe/4327", " PAVIMENTADORA DE ASFALTO CAT AP 300 ANO: 2012 Frota: 343")</f>
      </c>
      <c r="C36" s="4" t="inlineStr">
        <is>
          <t>Venda condicional</t>
        </is>
      </c>
      <c r="D36" s="4" t="inlineStr">
        <is>
          <t>10</t>
        </is>
      </c>
      <c r="E36" s="5" t="inlineStr">
        <is>
          <t>195.000,00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=HYPERLINK("https://rossileiloes.com.br/lote/detalhe/4326", "027")</f>
      </c>
      <c r="B37" s="4" t="s">
        <f>=HYPERLINK("https://rossileiloes.com.br/lote/detalhe/4326", " ROLO CHAPA CHAPA CAT CB 0434-0 COMPACTADOR ANO: 2006 Frota: 250")</f>
      </c>
      <c r="C37" s="4" t="inlineStr">
        <is>
          <t>Venda condicional</t>
        </is>
      </c>
      <c r="D37" s="4" t="inlineStr">
        <is>
          <t>24</t>
        </is>
      </c>
      <c r="E37" s="5" t="inlineStr">
        <is>
          <t>98.000,00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=HYPERLINK("https://rossileiloes.com.br/lote/detalhe/4328", "028")</f>
      </c>
      <c r="B38" s="4" t="s">
        <f>=HYPERLINK("https://rossileiloes.com.br/lote/detalhe/4328", " ROLO XCMG120 PD ROLO COMPACTADOR ANO: 2008 Frota: 224")</f>
      </c>
      <c r="C38" s="4" t="inlineStr">
        <is>
          <t>Venda condicional</t>
        </is>
      </c>
      <c r="D38" s="4" t="inlineStr">
        <is>
          <t>10</t>
        </is>
      </c>
      <c r="E38" s="5" t="inlineStr">
        <is>
          <t>48.000,00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=HYPERLINK("https://rossileiloes.com.br/lote/detalhe/4330", "029")</f>
      </c>
      <c r="B39" s="4" t="s">
        <f>=HYPERLINK("https://rossileiloes.com.br/lote/detalhe/4330", " MAQ. DE FAZER GUIA MOTOR DIESEL Frota: 326")</f>
      </c>
      <c r="C39" s="4" t="inlineStr">
        <is>
          <t>Venda condicional</t>
        </is>
      </c>
      <c r="D39" s="4" t="inlineStr">
        <is>
          <t>10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=HYPERLINK("https://rossileiloes.com.br/lote/detalhe/4329", "030")</f>
      </c>
      <c r="B40" s="4" t="s">
        <f>=HYPERLINK("https://rossileiloes.com.br/lote/detalhe/4329", " GUINDASTE P &amp; H VOLVO H10 - 25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=HYPERLINK("https://rossileiloes.com.br/lote/detalhe/4333", "031")</f>
      </c>
      <c r="B41" s="4" t="s">
        <f>=HYPERLINK("https://rossileiloes.com.br/lote/detalhe/4333", " ONIBUS VOLVO B586X2 47 LUGARES PLACA: BXJ-9611 ANO: 1996/1997 Frota: 344 Renavam : 663661749")</f>
      </c>
      <c r="C41" s="4" t="inlineStr">
        <is>
          <t>Venda condicional</t>
        </is>
      </c>
      <c r="D41" s="4" t="inlineStr">
        <is>
          <t>7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=HYPERLINK("https://rossileiloes.com.br/lote/detalhe/4331", "032")</f>
      </c>
      <c r="B42" s="4" t="s">
        <f>=HYPERLINK("https://rossileiloes.com.br/lote/detalhe/4331", " ONIBUS VOLVO B586X2 47 LUGARES PLACA: BXJ-9561 ANO: 1996/1997 Frota: 345 Renavam : 663249368")</f>
      </c>
      <c r="C42" s="4" t="inlineStr">
        <is>
          <t>Venda condicional</t>
        </is>
      </c>
      <c r="D42" s="4" t="inlineStr">
        <is>
          <t>6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=HYPERLINK("https://rossileiloes.com.br/lote/detalhe/4332", "033")</f>
      </c>
      <c r="B43" s="4" t="s">
        <f>=HYPERLINK("https://rossileiloes.com.br/lote/detalhe/4332", " CAMINHÃO VOLKS VW 16210 H PLACA: CJH-9361 ANO: 1989 Frota: 302 Renavam : 398690618")</f>
      </c>
      <c r="C43" s="4" t="inlineStr">
        <is>
          <t>Venda condicional</t>
        </is>
      </c>
      <c r="D43" s="4" t="inlineStr">
        <is>
          <t>14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=HYPERLINK("https://rossileiloes.com.br/lote/detalhe/4334", "034")</f>
      </c>
      <c r="B44" s="4" t="s">
        <f>=HYPERLINK("https://rossileiloes.com.br/lote/detalhe/4334", " BOBCAT MOD 711 TEMA TERRA ANO: 1983 Frota: 210")</f>
      </c>
      <c r="C44" s="4" t="inlineStr">
        <is>
          <t>Vendido</t>
        </is>
      </c>
      <c r="D44" s="4" t="inlineStr">
        <is>
          <t>63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=HYPERLINK("https://rossileiloes.com.br/lote/detalhe/4336", "035")</f>
      </c>
      <c r="B45" s="4" t="s">
        <f>=HYPERLINK("https://rossileiloes.com.br/lote/detalhe/4336", " CAMINHÃO MERCEDES ACTROS MBB 2646 CAVALO MECANICO PLACA: CSK-4209 ANO: 2010/2011 Frota: 342 Renavam : 306892189")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112.500,00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=HYPERLINK("https://rossileiloes.com.br/lote/detalhe/4335", "036")</f>
      </c>
      <c r="B46" s="4" t="s">
        <f>=HYPERLINK("https://rossileiloes.com.br/lote/detalhe/4335", " REBOQUE RANDON SR3 PRAN. SEMI REBOQUE  PLACA: COC-8792 ANO: 1988 Frota: 300 Renavam : 413952371")</f>
      </c>
      <c r="C46" s="4" t="inlineStr">
        <is>
          <t>Venda condicional</t>
        </is>
      </c>
      <c r="D46" s="4" t="inlineStr">
        <is>
          <t>32</t>
        </is>
      </c>
      <c r="E46" s="5" t="inlineStr">
        <is>
          <t>63.000,00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=HYPERLINK("https://rossileiloes.com.br/lote/detalhe/4337", "037")</f>
      </c>
      <c r="B47" s="4" t="s">
        <f>=HYPERLINK("https://rossileiloes.com.br/lote/detalhe/4337", " MINI ESCAVADEIRA CAT 302,5 C ANO: 2008 Frota: 259")</f>
      </c>
      <c r="C47" s="4" t="inlineStr">
        <is>
          <t>Vendido</t>
        </is>
      </c>
      <c r="D47" s="4" t="inlineStr">
        <is>
          <t>39</t>
        </is>
      </c>
      <c r="E47" s="5" t="inlineStr">
        <is>
          <t>58.000,00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=HYPERLINK("https://rossileiloes.com.br/lote/detalhe/4339", "038")</f>
      </c>
      <c r="B48" s="4" t="s">
        <f>=HYPERLINK("https://rossileiloes.com.br/lote/detalhe/4339", " ROLO MULLER RT 62 ROLO COMPACTADOR Frota: 203")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=HYPERLINK("https://rossileiloes.com.br/lote/detalhe/4338", "040")</f>
      </c>
      <c r="B49" s="4" t="s">
        <f>=HYPERLINK("https://rossileiloes.com.br/lote/detalhe/4338", " EMPACOTADORA MED.MAXTOK MXT 1200")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=HYPERLINK("https://rossileiloes.com.br/lote/detalhe/4342", "041")</f>
      </c>
      <c r="B50" s="4" t="s">
        <f>=HYPERLINK("https://rossileiloes.com.br/lote/detalhe/4342", " EMPACOTADORA MED.MAXTOK MXT 500")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=HYPERLINK("https://rossileiloes.com.br/lote/detalhe/4341", "042")</f>
      </c>
      <c r="B51" s="4" t="s">
        <f>=HYPERLINK("https://rossileiloes.com.br/lote/detalhe/4341", " FUSCÃO TETO REBAIXADO MOTOR  A/P 2000 ANO: 1970 052 Renavam : 112137598")</f>
      </c>
      <c r="C51" s="4" t="inlineStr">
        <is>
          <t>Venda condicional</t>
        </is>
      </c>
      <c r="D51" s="4" t="inlineStr">
        <is>
          <t>19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=HYPERLINK("https://rossileiloes.com.br/lote/detalhe/4346", "043")</f>
      </c>
      <c r="B52" s="4" t="s">
        <f>=HYPERLINK("https://rossileiloes.com.br/lote/detalhe/4346", " CATERPILLAR 320 ESCAVADEIRA ANO: 2009 Frota: 235")</f>
      </c>
      <c r="C52" s="4" t="inlineStr">
        <is>
          <t>Venda condicional</t>
        </is>
      </c>
      <c r="D52" s="4" t="inlineStr">
        <is>
          <t>20</t>
        </is>
      </c>
      <c r="E52" s="5" t="inlineStr">
        <is>
          <t>127.500,00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=HYPERLINK("https://rossileiloes.com.br/lote/detalhe/4344", "044")</f>
      </c>
      <c r="B53" s="4" t="s">
        <f>=HYPERLINK("https://rossileiloes.com.br/lote/detalhe/4344", " CALOY MOBILETE PLACA: DKJ-2887 ANO: 1989 Renavam : 398693021")</f>
      </c>
      <c r="C53" s="4" t="inlineStr">
        <is>
          <t>Venda condicional</t>
        </is>
      </c>
      <c r="D53" s="4" t="inlineStr">
        <is>
          <t>16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=HYPERLINK("https://rossileiloes.com.br/lote/detalhe/4347", "046")</f>
      </c>
      <c r="B54" s="4" t="s">
        <f>=HYPERLINK("https://rossileiloes.com.br/lote/detalhe/4347", " POCLAIN 80 PR ESCAV. PNEUS ANO: 1980 Frota: 201")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=HYPERLINK("https://rossileiloes.com.br/lote/detalhe/4345", "047")</f>
      </c>
      <c r="B55" s="4" t="s">
        <f>=HYPERLINK("https://rossileiloes.com.br/lote/detalhe/4345", " SCANIA R113E PIPA PLACA: BJO-3667 ANO: 1992 Frota: 311 Renavam : 607609389")</f>
      </c>
      <c r="C55" s="4" t="inlineStr">
        <is>
          <t>Venda condicional</t>
        </is>
      </c>
      <c r="D55" s="4" t="inlineStr">
        <is>
          <t>19</t>
        </is>
      </c>
      <c r="E55" s="5" t="inlineStr">
        <is>
          <t>68.000,00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=HYPERLINK("https://rossileiloes.com.br/lote/detalhe/4348", "048")</f>
      </c>
      <c r="B56" s="4" t="s">
        <f>=HYPERLINK("https://rossileiloes.com.br/lote/detalhe/4348", " SEMI REBOQUE TANQUE 3 EIXOS RANDON PLACA: BJQ-3962 ANO: 1971 Frota: 328 Renavam : 369665031")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=HYPERLINK("https://rossileiloes.com.br/lote/detalhe/4351", "049")</f>
      </c>
      <c r="B57" s="4" t="s">
        <f>=HYPERLINK("https://rossileiloes.com.br/lote/detalhe/4351", " SEMI REBOQUE TANQUE 3 EIXOS RECROSUL PLACA: BWS-6808 ANO: 1980 Frota: 329 Renavam : 389674770")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=HYPERLINK("https://rossileiloes.com.br/lote/detalhe/4353", "050")</f>
      </c>
      <c r="B58" s="4" t="s">
        <f>=HYPERLINK("https://rossileiloes.com.br/lote/detalhe/4353", " DINAPAC CA25 ROLO VIBRO ANO: 1977 Frota: 213")</f>
      </c>
      <c r="C58" s="4" t="inlineStr">
        <is>
          <t>Venda condicional</t>
        </is>
      </c>
      <c r="D58" s="4" t="inlineStr">
        <is>
          <t>25</t>
        </is>
      </c>
      <c r="E58" s="5" t="inlineStr">
        <is>
          <t>51.000,00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=HYPERLINK("https://rossileiloes.com.br/lote/detalhe/4350", "051")</f>
      </c>
      <c r="B59" s="4" t="s">
        <f>=HYPERLINK("https://rossileiloes.com.br/lote/detalhe/4350", " MICHIGAN 125 A PÁ CARREGAD. ANO: 1980 Frota: 208")</f>
      </c>
      <c r="C59" s="4" t="inlineStr">
        <is>
          <t>Venda condicional</t>
        </is>
      </c>
      <c r="D59" s="4" t="inlineStr">
        <is>
          <t>13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=HYPERLINK("https://rossileiloes.com.br/lote/detalhe/4352", "052")</f>
      </c>
      <c r="B60" s="4" t="s">
        <f>=HYPERLINK("https://rossileiloes.com.br/lote/detalhe/4352", " MOTONIVELADORA VOLVO G-940 PATROL ANO: 2009 Frota: 232")</f>
      </c>
      <c r="C60" s="4" t="inlineStr">
        <is>
          <t>Venda condicional</t>
        </is>
      </c>
      <c r="D60" s="4" t="inlineStr">
        <is>
          <t>19</t>
        </is>
      </c>
      <c r="E60" s="5" t="inlineStr">
        <is>
          <t>117.500,00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=HYPERLINK("https://rossileiloes.com.br/lote/detalhe/4349", "053")</f>
      </c>
      <c r="B61" s="4" t="s">
        <f>=HYPERLINK("https://rossileiloes.com.br/lote/detalhe/4349", " GROVE CRANE MOTOR SCANIA MOD. 475-50 TOR PLACA: JMC-9368 ANO: 1989 Frota: 406 Renavam : 215676858")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70.000,00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=HYPERLINK("https://rossileiloes.com.br/lote/detalhe/4354", "054")</f>
      </c>
      <c r="B62" s="4" t="s">
        <f>=HYPERLINK("https://rossileiloes.com.br/lote/detalhe/4354", " CATERPILLAR 416 E RETROESCAVADEIRA ANO: 2008 Frota: 245")</f>
      </c>
      <c r="C62" s="4" t="inlineStr">
        <is>
          <t>Venda condicional</t>
        </is>
      </c>
      <c r="D62" s="4" t="inlineStr">
        <is>
          <t>17</t>
        </is>
      </c>
      <c r="E62" s="5" t="inlineStr">
        <is>
          <t>66.000,00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=HYPERLINK("https://rossileiloes.com.br/lote/detalhe/4359", "055")</f>
      </c>
      <c r="B63" s="4" t="s">
        <f>=HYPERLINK("https://rossileiloes.com.br/lote/detalhe/4359", " CAMINHÃO FORD CARGO 2629 6X4 BASCULANTE PLACA: FHU-6541 ANO: 2012/2013 Frota: 354 Renavam : 536576548")</f>
      </c>
      <c r="C63" s="4" t="inlineStr">
        <is>
          <t>Venda condicional</t>
        </is>
      </c>
      <c r="D63" s="4" t="inlineStr">
        <is>
          <t>30</t>
        </is>
      </c>
      <c r="E63" s="5" t="inlineStr">
        <is>
          <t>122.500,00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=HYPERLINK("https://rossileiloes.com.br/lote/detalhe/4355", "056")</f>
      </c>
      <c r="B64" s="4" t="s">
        <f>=HYPERLINK("https://rossileiloes.com.br/lote/detalhe/4355", " CAMINHÃO FORD CARGO 2629 6X4 BASCULANTE PLACA: FHU-6544 ANO: 2012/2013 Frota: 356 Renavam : 536568480")</f>
      </c>
      <c r="C64" s="4" t="inlineStr">
        <is>
          <t>Venda condicional</t>
        </is>
      </c>
      <c r="D64" s="4" t="inlineStr">
        <is>
          <t>31</t>
        </is>
      </c>
      <c r="E64" s="5" t="inlineStr">
        <is>
          <t>125.000,00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=HYPERLINK("https://rossileiloes.com.br/lote/detalhe/4358", "057")</f>
      </c>
      <c r="B65" s="4" t="s">
        <f>=HYPERLINK("https://rossileiloes.com.br/lote/detalhe/4358", " CAMINHÃO FORD CARGO 2629 6X4 BASCULANTE PLACA: FHU-6545 ANO: 2012/2013 Frota: 357 Renavam : 536591350")</f>
      </c>
      <c r="C65" s="4" t="inlineStr">
        <is>
          <t>Venda condicional</t>
        </is>
      </c>
      <c r="D65" s="4" t="inlineStr">
        <is>
          <t>30</t>
        </is>
      </c>
      <c r="E65" s="5" t="inlineStr">
        <is>
          <t>122.500,00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=HYPERLINK("https://rossileiloes.com.br/lote/detalhe/4357", "058")</f>
      </c>
      <c r="B66" s="4" t="s">
        <f>=HYPERLINK("https://rossileiloes.com.br/lote/detalhe/4357", " CAMINHÃO FORD CARGO 2629 6X4 BASCULANTE PLACA: FHU-6539 ANO: 2012/2013 Frota: 353 Renavam : 536564558")</f>
      </c>
      <c r="C66" s="4" t="inlineStr">
        <is>
          <t>Venda condicional</t>
        </is>
      </c>
      <c r="D66" s="4" t="inlineStr">
        <is>
          <t>29</t>
        </is>
      </c>
      <c r="E66" s="5" t="inlineStr">
        <is>
          <t>120.000,00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=HYPERLINK("https://rossileiloes.com.br/lote/detalhe/4360", "059")</f>
      </c>
      <c r="B67" s="4" t="s">
        <f>=HYPERLINK("https://rossileiloes.com.br/lote/detalhe/4360", " CAMINHÃO FORD CARGO 2629 6X4 BASCULANTE PLACA: FHU-6537 ANO: 2012/2013 Frota: 351 Renavam : 536558728")</f>
      </c>
      <c r="C67" s="4" t="inlineStr">
        <is>
          <t>Venda condicional</t>
        </is>
      </c>
      <c r="D67" s="4" t="inlineStr">
        <is>
          <t>31</t>
        </is>
      </c>
      <c r="E67" s="5" t="inlineStr">
        <is>
          <t>125.000,00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=HYPERLINK("https://rossileiloes.com.br/lote/detalhe/4356", "060")</f>
      </c>
      <c r="B68" s="4" t="s">
        <f>=HYPERLINK("https://rossileiloes.com.br/lote/detalhe/4356", " HUBER WARCO D1OM PATROL  ANO: 1976 Frota: 217")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=HYPERLINK("https://rossileiloes.com.br/lote/detalhe/4361", "061")</f>
      </c>
      <c r="B69" s="4" t="s">
        <f>=HYPERLINK("https://rossileiloes.com.br/lote/detalhe/4361", " ROLO COMBATE ROLO COMPACTADOR CB250G ANO: 2008 Frota: 222")</f>
      </c>
      <c r="C69" s="4" t="inlineStr">
        <is>
          <t>Venda condicional</t>
        </is>
      </c>
      <c r="D69" s="4" t="inlineStr">
        <is>
          <t>3</t>
        </is>
      </c>
      <c r="E69" s="5" t="inlineStr">
        <is>
          <t>34.000,00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=HYPERLINK("https://rossileiloes.com.br/lote/detalhe/4362", "062")</f>
      </c>
      <c r="B70" s="4" t="s">
        <f>=HYPERLINK("https://rossileiloes.com.br/lote/detalhe/4362", " SALWICO 8 TON EMPILHADEIRA ANO: 1970 Frota: 402 / SEM MOTOR*")</f>
      </c>
      <c r="C70" s="4" t="inlineStr">
        <is>
          <t>Venda condicional</t>
        </is>
      </c>
      <c r="D70" s="4" t="inlineStr">
        <is>
          <t>6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=HYPERLINK("https://rossileiloes.com.br/lote/detalhe/4363", "063")</f>
      </c>
      <c r="B71" s="4" t="s">
        <f>=HYPERLINK("https://rossileiloes.com.br/lote/detalhe/4363", " CATERPILAR 966 C PÁ CARREGAD. ANO: 1981 Frota: 204")</f>
      </c>
      <c r="C71" s="4" t="inlineStr">
        <is>
          <t>Venda condicional</t>
        </is>
      </c>
      <c r="D71" s="4" t="inlineStr">
        <is>
          <t>21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=HYPERLINK("https://rossileiloes.com.br/lote/detalhe/4366", "064")</f>
      </c>
      <c r="B72" s="4" t="s">
        <f>=HYPERLINK("https://rossileiloes.com.br/lote/detalhe/4366", " SEMI REBOQUE RODOVIARIA EXTENSIVA P/26 T PLACA: CVX-2159 ANO: 1978 Frota: 332 Renavam : 370044312")</f>
      </c>
      <c r="C72" s="4" t="inlineStr">
        <is>
          <t>Venda condicional</t>
        </is>
      </c>
      <c r="D72" s="4" t="inlineStr">
        <is>
          <t>3</t>
        </is>
      </c>
      <c r="E72" s="5" t="inlineStr">
        <is>
          <t>11.000,00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=HYPERLINK("https://rossileiloes.com.br/lote/detalhe/4364", "065")</f>
      </c>
      <c r="B73" s="4" t="s">
        <f>=HYPERLINK("https://rossileiloes.com.br/lote/detalhe/4364", " CATERPILLAR 420 E RETROESCAVADEIRA ANO: 2009 Frota: 234")</f>
      </c>
      <c r="C73" s="4" t="inlineStr">
        <is>
          <t>Venda condicional</t>
        </is>
      </c>
      <c r="D73" s="4" t="inlineStr">
        <is>
          <t>26</t>
        </is>
      </c>
      <c r="E73" s="5" t="inlineStr">
        <is>
          <t>90.000,00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=HYPERLINK("https://rossileiloes.com.br/lote/detalhe/4365", "066")</f>
      </c>
      <c r="B74" s="4" t="s">
        <f>=HYPERLINK("https://rossileiloes.com.br/lote/detalhe/4365", " CASE 8940 4X4 MAGNUM SUPER TRATOR ANO: 2000 FROTA: 100")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22.000,00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=HYPERLINK("https://rossileiloes.com.br/lote/detalhe/4367", "067")</f>
      </c>
      <c r="B75" s="4" t="s">
        <f>=HYPERLINK("https://rossileiloes.com.br/lote/detalhe/4367", " CATERPILLAR 140 B PATROL MOTOR FUNDIDO ANO: 1979 Frota: 214")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=HYPERLINK("https://rossileiloes.com.br/lote/detalhe/4369", "068")</f>
      </c>
      <c r="B76" s="4" t="s">
        <f>=HYPERLINK("https://rossileiloes.com.br/lote/detalhe/4369", " GUINDASTE LORAN LRT 40V ANO: 1986 Frota: 404")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=HYPERLINK("https://rossileiloes.com.br/lote/detalhe/4368", "069")</f>
      </c>
      <c r="B77" s="4" t="s">
        <f>=HYPERLINK("https://rossileiloes.com.br/lote/detalhe/4368", " FIAT FE 105 ESCAV. ESTEIRA ANO: 1982 Frota: 200")</f>
      </c>
      <c r="C77" s="4" t="inlineStr">
        <is>
          <t>Venda condicional</t>
        </is>
      </c>
      <c r="D77" s="4" t="inlineStr">
        <is>
          <t>8</t>
        </is>
      </c>
      <c r="E77" s="5" t="inlineStr">
        <is>
          <t>17.500,00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=HYPERLINK("https://rossileiloes.com.br/lote/detalhe/4371", "070")</f>
      </c>
      <c r="B78" s="4" t="s">
        <f>=HYPERLINK("https://rossileiloes.com.br/lote/detalhe/4371", " ENGERA FNV SRCRF1 JULIETA P/ 15 T PLACA: BJO-3434 ANO: 1988 Frota: 346 Renavam : 404863850")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=HYPERLINK("https://rossileiloes.com.br/lote/detalhe/4370", "071")</f>
      </c>
      <c r="B79" s="4" t="s">
        <f>=HYPERLINK("https://rossileiloes.com.br/lote/detalhe/4370", " CASE 8940 4X4 MAGNUM SUPER TRATOR ANO: 2000 FROTA: 103")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=HYPERLINK("https://rossileiloes.com.br/lote/detalhe/4373", "072")</f>
      </c>
      <c r="B80" s="4" t="s">
        <f>=HYPERLINK("https://rossileiloes.com.br/lote/detalhe/4373", " HUBER WARCO MOD.205 S PATROL ANO: 1985 Frota: 211")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=HYPERLINK("https://rossileiloes.com.br/lote/detalhe/4374", "073")</f>
      </c>
      <c r="B81" s="4" t="s">
        <f>=HYPERLINK("https://rossileiloes.com.br/lote/detalhe/4374", " CASE 8940 4X4 MAGNUM SUPER TRATOR ANO: 2000 FROTA:105")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18.000,00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=HYPERLINK("https://rossileiloes.com.br/lote/detalhe/4377", "075")</f>
      </c>
      <c r="B82" s="4" t="s">
        <f>=HYPERLINK("https://rossileiloes.com.br/lote/detalhe/4377", " SEMI REBOQUE 3 EIXOS CAÇAMBA BASCULANTE PLACA: BWH-9398 ANO: 1985 Frota: 318 Renavam : 403478022")</f>
      </c>
      <c r="C82" s="4" t="inlineStr">
        <is>
          <t>Venda condicional</t>
        </is>
      </c>
      <c r="D82" s="4" t="inlineStr">
        <is>
          <t>3</t>
        </is>
      </c>
      <c r="E82" s="5" t="inlineStr">
        <is>
          <t>13.000,00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=HYPERLINK("https://rossileiloes.com.br/lote/detalhe/4375", "076")</f>
      </c>
      <c r="B83" s="4" t="s">
        <f>=HYPERLINK("https://rossileiloes.com.br/lote/detalhe/4375", " REBOQUE FACHINI JULIETA PLACA: CLX-5624  ANO: 1990 Frota: 350 Renavam : 407180427")</f>
      </c>
      <c r="C83" s="4" t="inlineStr">
        <is>
          <t>Venda condicional</t>
        </is>
      </c>
      <c r="D83" s="4" t="inlineStr">
        <is>
          <t>5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=HYPERLINK("https://rossileiloes.com.br/lote/detalhe/4376", "077")</f>
      </c>
      <c r="B84" s="4" t="s">
        <f>=HYPERLINK("https://rossileiloes.com.br/lote/detalhe/4376", " FORD CARGO 2628E BETONEIRA PLACA: CSK-4125 ANO: 2010 Frota: 340 Renavam : 202248186")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60.000,00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=HYPERLINK("https://rossileiloes.com.br/lote/detalhe/4379", "078")</f>
      </c>
      <c r="B85" s="4" t="s">
        <f>=HYPERLINK("https://rossileiloes.com.br/lote/detalhe/4379", " SCANIA R113E BASCULANTE PLACA: BJO-3687 ANO: 1992 Frota: 313 Renavam : 607609125")</f>
      </c>
      <c r="C85" s="4" t="inlineStr">
        <is>
          <t>Venda condicional</t>
        </is>
      </c>
      <c r="D85" s="4" t="inlineStr">
        <is>
          <t>8</t>
        </is>
      </c>
      <c r="E85" s="5" t="inlineStr">
        <is>
          <t>44.000,00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=HYPERLINK("https://rossileiloes.com.br/lote/detalhe/4378", "079")</f>
      </c>
      <c r="B86" s="4" t="s">
        <f>=HYPERLINK("https://rossileiloes.com.br/lote/detalhe/4378", " FORD CARGO 2628E BETONEIRA PLACA: CSK-4121 ANO: 2009/2010 Frota: 336 Renavam : 202031713")</f>
      </c>
      <c r="C86" s="4" t="inlineStr">
        <is>
          <t>Venda condicional</t>
        </is>
      </c>
      <c r="D86" s="4" t="inlineStr">
        <is>
          <t>2</t>
        </is>
      </c>
      <c r="E86" s="5" t="inlineStr">
        <is>
          <t>62.500,00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=HYPERLINK("https://rossileiloes.com.br/lote/detalhe/4380", "080")</f>
      </c>
      <c r="B87" s="4" t="s">
        <f>=HYPERLINK("https://rossileiloes.com.br/lote/detalhe/4380", " FORD CARGO 2628E BETONEIRA PLACA: CSK-4122 ANO: 2009/2010 Frota: 337 Renavam : 201927411")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60.000,00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=HYPERLINK("https://rossileiloes.com.br/lote/detalhe/4381", "081")</f>
      </c>
      <c r="B88" s="4" t="s">
        <f>=HYPERLINK("https://rossileiloes.com.br/lote/detalhe/4381", " FORD CARGO 816 S BOMBA DE CONCRETO PLACA: CSK-4366 ANO: 2013 Frota: 358 Renavam : 588313718")</f>
      </c>
      <c r="C88" s="4" t="inlineStr">
        <is>
          <t>Venda condicional</t>
        </is>
      </c>
      <c r="D88" s="4" t="inlineStr">
        <is>
          <t>24</t>
        </is>
      </c>
      <c r="E88" s="5" t="inlineStr">
        <is>
          <t>127.500,00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=HYPERLINK("https://rossileiloes.com.br/lote/detalhe/4383", "082")</f>
      </c>
      <c r="B89" s="4" t="s">
        <f>=HYPERLINK("https://rossileiloes.com.br/lote/detalhe/4383", " MICHIGAN CLARCK 55A PÁ CARREGAD. ANO: 1980 Frota: 205")</f>
      </c>
      <c r="C89" s="4" t="inlineStr">
        <is>
          <t>Venda condicional</t>
        </is>
      </c>
      <c r="D89" s="4" t="inlineStr">
        <is>
          <t>20</t>
        </is>
      </c>
      <c r="E89" s="5" t="inlineStr">
        <is>
          <t>40.000,00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=HYPERLINK("https://rossileiloes.com.br/lote/detalhe/4382", "083")</f>
      </c>
      <c r="B90" s="4" t="s">
        <f>=HYPERLINK("https://rossileiloes.com.br/lote/detalhe/4382", " ESTEIRA TRANSPORTADORA PRÉ MISTURADEIRA Frota: 330")</f>
      </c>
      <c r="C90" s="4" t="inlineStr">
        <is>
          <t>Venda condicional</t>
        </is>
      </c>
      <c r="D90" s="4" t="inlineStr">
        <is>
          <t>2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=HYPERLINK("https://rossileiloes.com.br/lote/detalhe/4385", "084")</f>
      </c>
      <c r="B91" s="4" t="s">
        <f>=HYPERLINK("https://rossileiloes.com.br/lote/detalhe/4385", " CAMINHÃO FORD CARGO 2628E BETONEIRA PLACA: CSK-4123 ANO: 2009/2010 Frota: 338 Renavam : 201901854")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60.000,00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=HYPERLINK("https://rossileiloes.com.br/lote/detalhe/4384", "085")</f>
      </c>
      <c r="B92" s="4" t="s">
        <f>=HYPERLINK("https://rossileiloes.com.br/lote/detalhe/4384", " MAQUINA FAZER GUIA MOTOR DIESEL Frota: 325")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=HYPERLINK("https://rossileiloes.com.br/lote/detalhe/4387", "086")</f>
      </c>
      <c r="B93" s="4" t="s">
        <f>=HYPERLINK("https://rossileiloes.com.br/lote/detalhe/4387", " CAMINHÃO FORD CARGO 2628E BETONEIRA PLACA: CSK-4124 ANO: 2010 Frota: 339 Renavam : 202190439")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60.000,00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=HYPERLINK("https://rossileiloes.com.br/lote/detalhe/4386", "087")</f>
      </c>
      <c r="B94" s="4" t="s">
        <f>=HYPERLINK("https://rossileiloes.com.br/lote/detalhe/4386", " CASE 8940 4X4 MAGNUM SUPER TRATOR ANO: 2000 FROTA: 102")</f>
      </c>
      <c r="C94" s="4" t="inlineStr">
        <is>
          <t>Venda condicional</t>
        </is>
      </c>
      <c r="D94" s="4" t="inlineStr">
        <is>
          <t>2</t>
        </is>
      </c>
      <c r="E94" s="5" t="inlineStr">
        <is>
          <t>18.000,00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=HYPERLINK("https://rossileiloes.com.br/lote/detalhe/4388", "088")</f>
      </c>
      <c r="B95" s="4" t="s">
        <f>=HYPERLINK("https://rossileiloes.com.br/lote/detalhe/4388", " CASE MX 135 TRATOR MEDIO Frota: 220")</f>
      </c>
      <c r="C95" s="4" t="inlineStr">
        <is>
          <t>Venda condicional</t>
        </is>
      </c>
      <c r="D95" s="4" t="inlineStr">
        <is>
          <t>13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=HYPERLINK("https://rossileiloes.com.br/lote/detalhe/4389", "089")</f>
      </c>
      <c r="B96" s="4" t="s">
        <f>=HYPERLINK("https://rossileiloes.com.br/lote/detalhe/4389", " CATERPILLAR 320 DL ESCAVADEIRA ANO: 2009 Frota: 238")</f>
      </c>
      <c r="C96" s="4" t="inlineStr">
        <is>
          <t>Venda condicional</t>
        </is>
      </c>
      <c r="D96" s="4" t="inlineStr">
        <is>
          <t>13</t>
        </is>
      </c>
      <c r="E96" s="5" t="inlineStr">
        <is>
          <t>110.000,00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=HYPERLINK("https://rossileiloes.com.br/lote/detalhe/4391", "090")</f>
      </c>
      <c r="B97" s="4" t="s">
        <f>=HYPERLINK("https://rossileiloes.com.br/lote/detalhe/4391", "AUDI A8  V8  ANO: 1995 / 1995   Placa:final 2    Frota: 006")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=HYPERLINK("https://rossileiloes.com.br/lote/detalhe/4392", "091")</f>
      </c>
      <c r="B98" s="4" t="s">
        <f>=HYPERLINK("https://rossileiloes.com.br/lote/detalhe/4392", "NEWTRACK / SNAKE 302 ANo: 2009/2009 placa: final 7 FROTA: 051")</f>
      </c>
      <c r="C98" s="4" t="inlineStr">
        <is>
          <t>Vendido</t>
        </is>
      </c>
      <c r="D98" s="4" t="inlineStr">
        <is>
          <t>2</t>
        </is>
      </c>
      <c r="E98" s="5" t="inlineStr">
        <is>
          <t>70.500,00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=HYPERLINK("https://rossileiloes.com.br/lote/detalhe/4393", "092")</f>
      </c>
      <c r="B99" s="4" t="s">
        <f>=HYPERLINK("https://rossileiloes.com.br/lote/detalhe/4393", "TANQUE DE COMBUSTÍVEL CAP. 10.000 LITROS GASOLINA E 5.000  LITROS DIESEL, COM BOMBA DUPLA DE ABASTECIMENTO")</f>
      </c>
      <c r="C99" s="4" t="inlineStr">
        <is>
          <t>Vendido</t>
        </is>
      </c>
      <c r="D99" s="4" t="inlineStr">
        <is>
          <t>30</t>
        </is>
      </c>
      <c r="E99" s="5" t="inlineStr">
        <is>
          <t>20.500,00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2026-04-24T20:56:37.00Z</dcterms:created>
  <dc:creator>Tellks Tecnologia</dc:creator>
  <cp:revision>0</cp:revision>
</cp:coreProperties>
</file>