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104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ESTABILIZADORES * TRANSFORMADORES* TOYOTA BANDEIRANTES * CAMINHÕES * MÁQUINAS DIVERSAS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04/07/2019 09:55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=HYPERLINK("https://rossileiloes.com.br/lote/detalhe/28434", "001")</f>
      </c>
      <c r="B11" s="4" t="s">
        <f>=HYPERLINK("https://rossileiloes.com.br/lote/detalhe/28434", "Jukebox original americana 100 CDs funcionando perfeitamente")</f>
      </c>
      <c r="C11" s="4" t="inlineStr">
        <is>
          <t>Não vendido</t>
        </is>
      </c>
      <c r="D11" s="4" t="inlineStr">
        <is>
          <t>3</t>
        </is>
      </c>
      <c r="E11" s="5" t="inlineStr">
        <is>
          <t>1.400,00</t>
        </is>
      </c>
      <c r="F11" s="4" t="inlineStr">
        <is>
          <t>200.00</t>
        </is>
      </c>
    </row>
    <row collapsed="false" customFormat="false" customHeight="false" hidden="false" ht="12.1" outlineLevel="0" r="12">
      <c r="A12" s="5" t="s">
        <f>=HYPERLINK("https://rossileiloes.com.br/lote/detalhe/29455", "002")</f>
      </c>
      <c r="B12" s="4" t="s">
        <f>=HYPERLINK("https://rossileiloes.com.br/lote/detalhe/29455", "FLIPERAMA - 2000 JOGOS - 70 FICHAS ( No estado) 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800,00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=HYPERLINK("https://rossileiloes.com.br/lote/detalhe/28435", "003")</f>
      </c>
      <c r="B13" s="4" t="s">
        <f>=HYPERLINK("https://rossileiloes.com.br/lote/detalhe/28435", "LOTE COM:13 totens de senha bancos (parou funcionando)")</f>
      </c>
      <c r="C13" s="4" t="inlineStr">
        <is>
          <t>Não vendido</t>
        </is>
      </c>
      <c r="D13" s="4" t="inlineStr">
        <is>
          <t>1</t>
        </is>
      </c>
      <c r="E13" s="5" t="inlineStr">
        <is>
          <t>1.000,00</t>
        </is>
      </c>
      <c r="F13" s="4" t="inlineStr">
        <is>
          <t>200.00</t>
        </is>
      </c>
    </row>
    <row collapsed="false" customFormat="false" customHeight="false" hidden="false" ht="12.1" outlineLevel="0" r="14">
      <c r="A14" s="5" t="s">
        <f>=HYPERLINK("https://rossileiloes.com.br/lote/detalhe/28450", "004")</f>
      </c>
      <c r="B14" s="4" t="s">
        <f>=HYPERLINK("https://rossileiloes.com.br/lote/detalhe/28450", "LOTE COM: BOMBA HIDRÁULICA 30cv (COMPLETA) E MOTOR WEG 15cv (FUNCIONANDO)")</f>
      </c>
      <c r="C14" s="4" t="inlineStr">
        <is>
          <t>Vendido</t>
        </is>
      </c>
      <c r="D14" s="4" t="inlineStr">
        <is>
          <t>9</t>
        </is>
      </c>
      <c r="E14" s="5" t="inlineStr">
        <is>
          <t>1.600,00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=HYPERLINK("https://rossileiloes.com.br/lote/detalhe/28418", "005")</f>
      </c>
      <c r="B15" s="4" t="s">
        <f>=HYPERLINK("https://rossileiloes.com.br/lote/detalhe/28418", " BICICLETA")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450,00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=HYPERLINK("https://rossileiloes.com.br/lote/detalhe/28377", "006")</f>
      </c>
      <c r="B16" s="4" t="s">
        <f>=HYPERLINK("https://rossileiloes.com.br/lote/detalhe/28377", " REFRIGERADOR E MICROONDAS")</f>
      </c>
      <c r="C16" s="4" t="inlineStr">
        <is>
          <t>Vendido</t>
        </is>
      </c>
      <c r="D16" s="4" t="inlineStr">
        <is>
          <t>1</t>
        </is>
      </c>
      <c r="E16" s="5" t="inlineStr">
        <is>
          <t>50,00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=HYPERLINK("https://rossileiloes.com.br/lote/detalhe/28390", "007")</f>
      </c>
      <c r="B17" s="4" t="s">
        <f>=HYPERLINK("https://rossileiloes.com.br/lote/detalhe/28390", " MÁQUINAS DE CAFÉ ")</f>
      </c>
      <c r="C17" s="4" t="inlineStr">
        <is>
          <t>Vendido</t>
        </is>
      </c>
      <c r="D17" s="4" t="inlineStr">
        <is>
          <t>1</t>
        </is>
      </c>
      <c r="E17" s="5" t="inlineStr">
        <is>
          <t>100,00</t>
        </is>
      </c>
      <c r="F17" s="4" t="inlineStr">
        <is>
          <t>50.00</t>
        </is>
      </c>
    </row>
    <row collapsed="false" customFormat="false" customHeight="false" hidden="false" ht="12.1" outlineLevel="0" r="18">
      <c r="A18" s="5" t="s">
        <f>=HYPERLINK("https://rossileiloes.com.br/lote/detalhe/28369", "008")</f>
      </c>
      <c r="B18" s="4" t="s">
        <f>=HYPERLINK("https://rossileiloes.com.br/lote/detalhe/28369", " DESCASCADOR DE LEGUMES - FUNCIONANDO")</f>
      </c>
      <c r="C18" s="4" t="inlineStr">
        <is>
          <t>Vendido</t>
        </is>
      </c>
      <c r="D18" s="4" t="inlineStr">
        <is>
          <t>1</t>
        </is>
      </c>
      <c r="E18" s="5" t="inlineStr">
        <is>
          <t>200,00</t>
        </is>
      </c>
      <c r="F18" s="4" t="inlineStr">
        <is>
          <t>100.00</t>
        </is>
      </c>
    </row>
    <row collapsed="false" customFormat="false" customHeight="false" hidden="false" ht="12.1" outlineLevel="0" r="19">
      <c r="A19" s="5" t="s">
        <f>=HYPERLINK("https://rossileiloes.com.br/lote/detalhe/28370", "009")</f>
      </c>
      <c r="B19" s="4" t="s">
        <f>=HYPERLINK("https://rossileiloes.com.br/lote/detalhe/28370", " LOTE COM: 2 UNIDADES DE AR-CONDICIONADO")</f>
      </c>
      <c r="C19" s="4" t="inlineStr">
        <is>
          <t>Vendido</t>
        </is>
      </c>
      <c r="D19" s="4" t="inlineStr">
        <is>
          <t>1</t>
        </is>
      </c>
      <c r="E19" s="5" t="inlineStr">
        <is>
          <t>50,00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=HYPERLINK("https://rossileiloes.com.br/lote/detalhe/28398", "010")</f>
      </c>
      <c r="B20" s="4" t="s">
        <f>=HYPERLINK("https://rossileiloes.com.br/lote/detalhe/28398", " ITENS DE COZINHA EM INOX")</f>
      </c>
      <c r="C20" s="4" t="inlineStr">
        <is>
          <t>Vendido</t>
        </is>
      </c>
      <c r="D20" s="4" t="inlineStr">
        <is>
          <t>5</t>
        </is>
      </c>
      <c r="E20" s="5" t="inlineStr">
        <is>
          <t>600,00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=HYPERLINK("https://rossileiloes.com.br/lote/detalhe/28397", "011")</f>
      </c>
      <c r="B21" s="4" t="s">
        <f>=HYPERLINK("https://rossileiloes.com.br/lote/detalhe/28397", " LOTE COM: APROX. 56 UNIDADES DE RODAS INDUSTRIAIS")</f>
      </c>
      <c r="C21" s="4" t="inlineStr">
        <is>
          <t>Vendido</t>
        </is>
      </c>
      <c r="D21" s="4" t="inlineStr">
        <is>
          <t>3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=HYPERLINK("https://rossileiloes.com.br/lote/detalhe/28371", "012")</f>
      </c>
      <c r="B22" s="4" t="s">
        <f>=HYPERLINK("https://rossileiloes.com.br/lote/detalhe/28371", " CARRINHO DE TRANSPORTE ( FALTA 2 RODAS)")</f>
      </c>
      <c r="C22" s="4" t="inlineStr">
        <is>
          <t>Vendido</t>
        </is>
      </c>
      <c r="D22" s="4" t="inlineStr">
        <is>
          <t>1</t>
        </is>
      </c>
      <c r="E22" s="5" t="inlineStr">
        <is>
          <t>100,00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=HYPERLINK("https://rossileiloes.com.br/lote/detalhe/28406", "013")</f>
      </c>
      <c r="B23" s="4" t="s">
        <f>=HYPERLINK("https://rossileiloes.com.br/lote/detalhe/28406", " LOTE COM: 7 BEBEDOUROS")</f>
      </c>
      <c r="C23" s="4" t="inlineStr">
        <is>
          <t>Vendido</t>
        </is>
      </c>
      <c r="D23" s="4" t="inlineStr">
        <is>
          <t>1</t>
        </is>
      </c>
      <c r="E23" s="5" t="inlineStr">
        <is>
          <t>200,00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=HYPERLINK("https://rossileiloes.com.br/lote/detalhe/28451", "014")</f>
      </c>
      <c r="B24" s="4" t="s">
        <f>=HYPERLINK("https://rossileiloes.com.br/lote/detalhe/28451", "LOTE COM: 50 VASOS DE FIBRA (50 e 30 litros)")</f>
      </c>
      <c r="C24" s="4" t="inlineStr">
        <is>
          <t>Vendido</t>
        </is>
      </c>
      <c r="D24" s="4" t="inlineStr">
        <is>
          <t>1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=HYPERLINK("https://rossileiloes.com.br/lote/detalhe/29297", "015")</f>
      </c>
      <c r="B25" s="4" t="s">
        <f>=HYPERLINK("https://rossileiloes.com.br/lote/detalhe/29297", "FRITADEIRA INDUSTRIAL")</f>
      </c>
      <c r="C25" s="4" t="inlineStr">
        <is>
          <t>Vendido</t>
        </is>
      </c>
      <c r="D25" s="4" t="inlineStr">
        <is>
          <t>1</t>
        </is>
      </c>
      <c r="E25" s="5" t="inlineStr">
        <is>
          <t>100,00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=HYPERLINK("https://rossileiloes.com.br/lote/detalhe/29298", "016")</f>
      </c>
      <c r="B26" s="4" t="s">
        <f>=HYPERLINK("https://rossileiloes.com.br/lote/detalhe/29298", "LOTE COM: 30 CADEIRAS GIROFLEX INOX (PEQUENAS AVARIAS)")</f>
      </c>
      <c r="C26" s="4" t="inlineStr">
        <is>
          <t>Vendido</t>
        </is>
      </c>
      <c r="D26" s="4" t="inlineStr">
        <is>
          <t>2</t>
        </is>
      </c>
      <c r="E26" s="5" t="inlineStr">
        <is>
          <t>800,00</t>
        </is>
      </c>
      <c r="F26" s="4" t="inlineStr">
        <is>
          <t>50.00</t>
        </is>
      </c>
    </row>
    <row collapsed="false" customFormat="false" customHeight="false" hidden="false" ht="12.1" outlineLevel="0" r="27">
      <c r="A27" s="5" t="s">
        <f>=HYPERLINK("https://rossileiloes.com.br/lote/detalhe/28380", "017")</f>
      </c>
      <c r="B27" s="4" t="s">
        <f>=HYPERLINK("https://rossileiloes.com.br/lote/detalhe/28380", " LOTE COM: 4 PNEUS 265/70/16")</f>
      </c>
      <c r="C27" s="4" t="inlineStr">
        <is>
          <t>Vendido</t>
        </is>
      </c>
      <c r="D27" s="4" t="inlineStr">
        <is>
          <t>6</t>
        </is>
      </c>
      <c r="E27" s="5" t="inlineStr">
        <is>
          <t>1.000,00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=HYPERLINK("https://rossileiloes.com.br/lote/detalhe/28382", "018")</f>
      </c>
      <c r="B28" s="4" t="s">
        <f>=HYPERLINK("https://rossileiloes.com.br/lote/detalhe/28382", " LOTE COM: 4 PNEUS 276/75/16")</f>
      </c>
      <c r="C28" s="4" t="inlineStr">
        <is>
          <t>Vendido</t>
        </is>
      </c>
      <c r="D28" s="4" t="inlineStr">
        <is>
          <t>2</t>
        </is>
      </c>
      <c r="E28" s="5" t="inlineStr">
        <is>
          <t>300,00</t>
        </is>
      </c>
      <c r="F28" s="4" t="inlineStr">
        <is>
          <t>50.00</t>
        </is>
      </c>
    </row>
    <row collapsed="false" customFormat="false" customHeight="false" hidden="false" ht="12.1" outlineLevel="0" r="29">
      <c r="A29" s="5" t="s">
        <f>=HYPERLINK("https://rossileiloes.com.br/lote/detalhe/29299", "019")</f>
      </c>
      <c r="B29" s="4" t="s">
        <f>=HYPERLINK("https://rossileiloes.com.br/lote/detalhe/29299", "TV 42 DIGITAL USB HDMI (BOM ESTADO) SEM BASE (PÉ)")</f>
      </c>
      <c r="C29" s="4" t="inlineStr">
        <is>
          <t>Vendido</t>
        </is>
      </c>
      <c r="D29" s="4" t="inlineStr">
        <is>
          <t>1</t>
        </is>
      </c>
      <c r="E29" s="5" t="inlineStr">
        <is>
          <t>550,00</t>
        </is>
      </c>
      <c r="F29" s="4" t="inlineStr">
        <is>
          <t>50.00</t>
        </is>
      </c>
    </row>
    <row collapsed="false" customFormat="false" customHeight="false" hidden="false" ht="12.1" outlineLevel="0" r="30">
      <c r="A30" s="5" t="s">
        <f>=HYPERLINK("https://rossileiloes.com.br/lote/detalhe/28375", "020")</f>
      </c>
      <c r="B30" s="4" t="s">
        <f>=HYPERLINK("https://rossileiloes.com.br/lote/detalhe/28375", " LOTE COM: 5 MONITORES DELL (TELA QUEBRADA) E 2 ESTABILIZADORES 1.5 KVA")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200,00</t>
        </is>
      </c>
      <c r="F30" s="4" t="inlineStr">
        <is>
          <t>50.00</t>
        </is>
      </c>
    </row>
    <row collapsed="false" customFormat="false" customHeight="false" hidden="false" ht="12.1" outlineLevel="0" r="31">
      <c r="A31" s="5" t="s">
        <f>=HYPERLINK("https://rossileiloes.com.br/lote/detalhe/28400", "021")</f>
      </c>
      <c r="B31" s="4" t="s">
        <f>=HYPERLINK("https://rossileiloes.com.br/lote/detalhe/28400", " LOTE COM: 6 UNIDADES DVR ")</f>
      </c>
      <c r="C31" s="4" t="inlineStr">
        <is>
          <t>Vendido</t>
        </is>
      </c>
      <c r="D31" s="4" t="inlineStr">
        <is>
          <t>1</t>
        </is>
      </c>
      <c r="E31" s="5" t="inlineStr">
        <is>
          <t>200,00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=HYPERLINK("https://rossileiloes.com.br/lote/detalhe/28389", "022")</f>
      </c>
      <c r="B32" s="4" t="s">
        <f>=HYPERLINK("https://rossileiloes.com.br/lote/detalhe/28389", " LOTE COM: PLACAS TRANSFORMADORES")</f>
      </c>
      <c r="C32" s="4" t="inlineStr">
        <is>
          <t>Vendido</t>
        </is>
      </c>
      <c r="D32" s="4" t="inlineStr">
        <is>
          <t>2</t>
        </is>
      </c>
      <c r="E32" s="5" t="inlineStr">
        <is>
          <t>100,00</t>
        </is>
      </c>
      <c r="F32" s="4" t="inlineStr">
        <is>
          <t>50.00</t>
        </is>
      </c>
    </row>
    <row collapsed="false" customFormat="false" customHeight="false" hidden="false" ht="12.1" outlineLevel="0" r="33">
      <c r="A33" s="5" t="s">
        <f>=HYPERLINK("https://rossileiloes.com.br/lote/detalhe/28392", "023")</f>
      </c>
      <c r="B33" s="4" t="s">
        <f>=HYPERLINK("https://rossileiloes.com.br/lote/detalhe/28392", " LOTE COM: 2 UNIDADES DE EMERGÊNCIA ( SEM BATERIA)")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50,00</t>
        </is>
      </c>
      <c r="F33" s="4" t="inlineStr">
        <is>
          <t>50.00</t>
        </is>
      </c>
    </row>
    <row collapsed="false" customFormat="false" customHeight="false" hidden="false" ht="12.1" outlineLevel="0" r="34">
      <c r="A34" s="5" t="s">
        <f>=HYPERLINK("https://rossileiloes.com.br/lote/detalhe/28388", "024")</f>
      </c>
      <c r="B34" s="4" t="s">
        <f>=HYPERLINK("https://rossileiloes.com.br/lote/detalhe/28388", " LOTE COM: 3 CHAPAS (O.80Mmx32Cm - 98Kg)")</f>
      </c>
      <c r="C34" s="4" t="inlineStr">
        <is>
          <t>Vendido</t>
        </is>
      </c>
      <c r="D34" s="4" t="inlineStr">
        <is>
          <t>1</t>
        </is>
      </c>
      <c r="E34" s="5" t="inlineStr">
        <is>
          <t>150,00</t>
        </is>
      </c>
      <c r="F34" s="4" t="inlineStr">
        <is>
          <t>50.00</t>
        </is>
      </c>
    </row>
    <row collapsed="false" customFormat="false" customHeight="false" hidden="false" ht="12.1" outlineLevel="0" r="35">
      <c r="A35" s="5" t="s">
        <f>=HYPERLINK("https://rossileiloes.com.br/lote/detalhe/28421", "025")</f>
      </c>
      <c r="B35" s="4" t="s">
        <f>=HYPERLINK("https://rossileiloes.com.br/lote/detalhe/28421", " LOTE COM: 39 IMPRESSORAS ( 3,445Kg)")</f>
      </c>
      <c r="C35" s="4" t="inlineStr">
        <is>
          <t>Vendido</t>
        </is>
      </c>
      <c r="D35" s="4" t="inlineStr">
        <is>
          <t>2</t>
        </is>
      </c>
      <c r="E35" s="5" t="inlineStr">
        <is>
          <t>2.600,00</t>
        </is>
      </c>
      <c r="F35" s="4" t="inlineStr">
        <is>
          <t>100.00</t>
        </is>
      </c>
    </row>
    <row collapsed="false" customFormat="false" customHeight="false" hidden="false" ht="12.1" outlineLevel="0" r="36">
      <c r="A36" s="5" t="s">
        <f>=HYPERLINK("https://rossileiloes.com.br/lote/detalhe/28373", "026")</f>
      </c>
      <c r="B36" s="4" t="s">
        <f>=HYPERLINK("https://rossileiloes.com.br/lote/detalhe/28373", " LOTE COM: 23 IMPRESSORAS (2,490Kg)")</f>
      </c>
      <c r="C36" s="4" t="inlineStr">
        <is>
          <t>Vendido</t>
        </is>
      </c>
      <c r="D36" s="4" t="inlineStr">
        <is>
          <t>4</t>
        </is>
      </c>
      <c r="E36" s="5" t="inlineStr">
        <is>
          <t>1.800,00</t>
        </is>
      </c>
      <c r="F36" s="4" t="inlineStr">
        <is>
          <t>100.00</t>
        </is>
      </c>
    </row>
    <row collapsed="false" customFormat="false" customHeight="false" hidden="false" ht="12.1" outlineLevel="0" r="37">
      <c r="A37" s="5" t="s">
        <f>=HYPERLINK("https://rossileiloes.com.br/lote/detalhe/28403", "027")</f>
      </c>
      <c r="B37" s="4" t="s">
        <f>=HYPERLINK("https://rossileiloes.com.br/lote/detalhe/28403", " LOTE COM: 33 SUPORTES PARA PASTAS SUSPENSAS")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200,00</t>
        </is>
      </c>
      <c r="F37" s="4" t="inlineStr">
        <is>
          <t>50.00</t>
        </is>
      </c>
    </row>
    <row collapsed="false" customFormat="false" customHeight="false" hidden="false" ht="12.1" outlineLevel="0" r="38">
      <c r="A38" s="5" t="s">
        <f>=HYPERLINK("https://rossileiloes.com.br/lote/detalhe/28384", "028")</f>
      </c>
      <c r="B38" s="4" t="s">
        <f>=HYPERLINK("https://rossileiloes.com.br/lote/detalhe/28384", " LOTE COM: 2 RACKS (2 METROS)")</f>
      </c>
      <c r="C38" s="4" t="inlineStr">
        <is>
          <t>Vendido</t>
        </is>
      </c>
      <c r="D38" s="4" t="inlineStr">
        <is>
          <t>1</t>
        </is>
      </c>
      <c r="E38" s="5" t="inlineStr">
        <is>
          <t>300,00</t>
        </is>
      </c>
      <c r="F38" s="4" t="inlineStr">
        <is>
          <t>50.00</t>
        </is>
      </c>
    </row>
    <row collapsed="false" customFormat="false" customHeight="false" hidden="false" ht="12.1" outlineLevel="0" r="39">
      <c r="A39" s="5" t="s">
        <f>=HYPERLINK("https://rossileiloes.com.br/lote/detalhe/28394", "029")</f>
      </c>
      <c r="B39" s="4" t="s">
        <f>=HYPERLINK("https://rossileiloes.com.br/lote/detalhe/28394", " LOTE COM: 3 ESTABILIZADORES ( DUAS UNIDADES 3KVA, 1 UNIDADE 1.5KVA) ")</f>
      </c>
      <c r="C39" s="4" t="inlineStr">
        <is>
          <t>Não vendido</t>
        </is>
      </c>
      <c r="D39" s="4" t="inlineStr">
        <is>
          <t>0</t>
        </is>
      </c>
      <c r="E39" s="5" t="inlineStr">
        <is>
          <t>350,00</t>
        </is>
      </c>
      <c r="F39" s="4" t="inlineStr">
        <is>
          <t>50.00</t>
        </is>
      </c>
    </row>
    <row collapsed="false" customFormat="false" customHeight="false" hidden="false" ht="12.1" outlineLevel="0" r="40">
      <c r="A40" s="5" t="s">
        <f>=HYPERLINK("https://rossileiloes.com.br/lote/detalhe/28414", "030")</f>
      </c>
      <c r="B40" s="4" t="s">
        <f>=HYPERLINK("https://rossileiloes.com.br/lote/detalhe/28414", " LOTE COM: 2 TRANSFORMADORES ( 6 KVA E 3 KVA)")</f>
      </c>
      <c r="C40" s="4" t="inlineStr">
        <is>
          <t>Vendido</t>
        </is>
      </c>
      <c r="D40" s="4" t="inlineStr">
        <is>
          <t>1</t>
        </is>
      </c>
      <c r="E40" s="5" t="inlineStr">
        <is>
          <t>500,00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=HYPERLINK("https://rossileiloes.com.br/lote/detalhe/28386", "031")</f>
      </c>
      <c r="B41" s="4" t="s">
        <f>=HYPERLINK("https://rossileiloes.com.br/lote/detalhe/28386", " TRANSFORMADOR")</f>
      </c>
      <c r="C41" s="4" t="inlineStr">
        <is>
          <t>Não vendido</t>
        </is>
      </c>
      <c r="D41" s="4" t="inlineStr">
        <is>
          <t>0</t>
        </is>
      </c>
      <c r="E41" s="5" t="inlineStr">
        <is>
          <t>1.000,00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=HYPERLINK("https://rossileiloes.com.br/lote/detalhe/28404", "032")</f>
      </c>
      <c r="B42" s="4" t="s">
        <f>=HYPERLINK("https://rossileiloes.com.br/lote/detalhe/28404", " ESTABILIZADOR ISOLADOR (6KVA)")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1.000,00</t>
        </is>
      </c>
      <c r="F42" s="4" t="inlineStr">
        <is>
          <t>100.00</t>
        </is>
      </c>
    </row>
    <row collapsed="false" customFormat="false" customHeight="false" hidden="false" ht="12.1" outlineLevel="0" r="43">
      <c r="A43" s="5" t="s">
        <f>=HYPERLINK("https://rossileiloes.com.br/lote/detalhe/28411", "033")</f>
      </c>
      <c r="B43" s="4" t="s">
        <f>=HYPERLINK("https://rossileiloes.com.br/lote/detalhe/28411", " TRANSFORMADOR 30KVA (SEM USO)")</f>
      </c>
      <c r="C43" s="4" t="inlineStr">
        <is>
          <t>Vendido</t>
        </is>
      </c>
      <c r="D43" s="4" t="inlineStr">
        <is>
          <t>1</t>
        </is>
      </c>
      <c r="E43" s="5" t="inlineStr">
        <is>
          <t>1.000,00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=HYPERLINK("https://rossileiloes.com.br/lote/detalhe/28415", "034")</f>
      </c>
      <c r="B44" s="4" t="s">
        <f>=HYPERLINK("https://rossileiloes.com.br/lote/detalhe/28415", " CHAVE DE ALTA TENSÃO ( DESLIGOU FUNCIONANDO)")</f>
      </c>
      <c r="C44" s="4" t="inlineStr">
        <is>
          <t>Vendido</t>
        </is>
      </c>
      <c r="D44" s="4" t="inlineStr">
        <is>
          <t>2</t>
        </is>
      </c>
      <c r="E44" s="5" t="inlineStr">
        <is>
          <t>1.500,00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=HYPERLINK("https://rossileiloes.com.br/lote/detalhe/28412", "035")</f>
      </c>
      <c r="B45" s="4" t="s">
        <f>=HYPERLINK("https://rossileiloes.com.br/lote/detalhe/28412", " CHAVE DE ALTA TENSÃO ( DESLIGOU FUNCIONANDO)")</f>
      </c>
      <c r="C45" s="4" t="inlineStr">
        <is>
          <t>Vendido</t>
        </is>
      </c>
      <c r="D45" s="4" t="inlineStr">
        <is>
          <t>2</t>
        </is>
      </c>
      <c r="E45" s="5" t="inlineStr">
        <is>
          <t>1.500,00</t>
        </is>
      </c>
      <c r="F45" s="4" t="inlineStr">
        <is>
          <t>100.00</t>
        </is>
      </c>
    </row>
    <row collapsed="false" customFormat="false" customHeight="false" hidden="false" ht="12.1" outlineLevel="0" r="46">
      <c r="A46" s="5" t="s">
        <f>=HYPERLINK("https://rossileiloes.com.br/lote/detalhe/28407", "036")</f>
      </c>
      <c r="B46" s="4" t="s">
        <f>=HYPERLINK("https://rossileiloes.com.br/lote/detalhe/28407", " LOTE COM: 6 DISJUNTORES DE ALTA TENSÃO ( DESLIGOU FUNCIONANDO)")</f>
      </c>
      <c r="C46" s="4" t="inlineStr">
        <is>
          <t>Vendido</t>
        </is>
      </c>
      <c r="D46" s="4" t="inlineStr">
        <is>
          <t>1</t>
        </is>
      </c>
      <c r="E46" s="5" t="inlineStr">
        <is>
          <t>1.000,00</t>
        </is>
      </c>
      <c r="F46" s="4" t="inlineStr">
        <is>
          <t>100.00</t>
        </is>
      </c>
    </row>
    <row collapsed="false" customFormat="false" customHeight="false" hidden="false" ht="12.1" outlineLevel="0" r="47">
      <c r="A47" s="5" t="s">
        <f>=HYPERLINK("https://rossileiloes.com.br/lote/detalhe/28409", "037")</f>
      </c>
      <c r="B47" s="4" t="s">
        <f>=HYPERLINK("https://rossileiloes.com.br/lote/detalhe/28409", " LOTE COM: 3 DISJUNTORES DE ALTA TENSÃO ( DESLIGOU FUNCIONANDO)")</f>
      </c>
      <c r="C47" s="4" t="inlineStr">
        <is>
          <t>Vendido</t>
        </is>
      </c>
      <c r="D47" s="4" t="inlineStr">
        <is>
          <t>1</t>
        </is>
      </c>
      <c r="E47" s="5" t="inlineStr">
        <is>
          <t>1.000,00</t>
        </is>
      </c>
      <c r="F47" s="4" t="inlineStr">
        <is>
          <t>100.00</t>
        </is>
      </c>
    </row>
    <row collapsed="false" customFormat="false" customHeight="false" hidden="false" ht="12.1" outlineLevel="0" r="48">
      <c r="A48" s="5" t="s">
        <f>=HYPERLINK("https://rossileiloes.com.br/lote/detalhe/28417", "038")</f>
      </c>
      <c r="B48" s="4" t="s">
        <f>=HYPERLINK("https://rossileiloes.com.br/lote/detalhe/28417", " LOTE COM: PAINÉIS,DISJUNTORES , CHAVES ( DESLIGOU FUNCIONANDO)")</f>
      </c>
      <c r="C48" s="4" t="inlineStr">
        <is>
          <t>Vendido</t>
        </is>
      </c>
      <c r="D48" s="4" t="inlineStr">
        <is>
          <t>1</t>
        </is>
      </c>
      <c r="E48" s="5" t="inlineStr">
        <is>
          <t>1.000,00</t>
        </is>
      </c>
      <c r="F48" s="4" t="inlineStr">
        <is>
          <t>100.00</t>
        </is>
      </c>
    </row>
    <row collapsed="false" customFormat="false" customHeight="false" hidden="false" ht="12.1" outlineLevel="0" r="49">
      <c r="A49" s="5" t="s">
        <f>=HYPERLINK("https://rossileiloes.com.br/lote/detalhe/28387", "039")</f>
      </c>
      <c r="B49" s="4" t="s">
        <f>=HYPERLINK("https://rossileiloes.com.br/lote/detalhe/28387", " LOTE COM: APROX. 50 ISOLADORES")</f>
      </c>
      <c r="C49" s="4" t="inlineStr">
        <is>
          <t>Vendido</t>
        </is>
      </c>
      <c r="D49" s="4" t="inlineStr">
        <is>
          <t>1</t>
        </is>
      </c>
      <c r="E49" s="5" t="inlineStr">
        <is>
          <t>150,00</t>
        </is>
      </c>
      <c r="F49" s="4" t="inlineStr">
        <is>
          <t>50.00</t>
        </is>
      </c>
    </row>
    <row collapsed="false" customFormat="false" customHeight="false" hidden="false" ht="12.1" outlineLevel="0" r="50">
      <c r="A50" s="5" t="s">
        <f>=HYPERLINK("https://rossileiloes.com.br/lote/detalhe/28413", "040")</f>
      </c>
      <c r="B50" s="4" t="s">
        <f>=HYPERLINK("https://rossileiloes.com.br/lote/detalhe/28413", " LOTE COM: 6 BANCOS PARA BATERIAS ( SEM BATERIAS)")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200,00</t>
        </is>
      </c>
      <c r="F50" s="4" t="inlineStr">
        <is>
          <t>100.00</t>
        </is>
      </c>
    </row>
    <row collapsed="false" customFormat="false" customHeight="false" hidden="false" ht="12.1" outlineLevel="0" r="51">
      <c r="A51" s="5" t="s">
        <f>=HYPERLINK("https://rossileiloes.com.br/lote/detalhe/28374", "041")</f>
      </c>
      <c r="B51" s="4" t="s">
        <f>=HYPERLINK("https://rossileiloes.com.br/lote/detalhe/28374", " BANCO PARA BATERIAS LACERDA (VAZIO - 1,15x1,50x0,70)")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600,00</t>
        </is>
      </c>
      <c r="F51" s="4" t="inlineStr">
        <is>
          <t>100.00</t>
        </is>
      </c>
    </row>
    <row collapsed="false" customFormat="false" customHeight="false" hidden="false" ht="12.1" outlineLevel="0" r="52">
      <c r="A52" s="5" t="s">
        <f>=HYPERLINK("https://rossileiloes.com.br/lote/detalhe/28420", "042")</f>
      </c>
      <c r="B52" s="4" t="s">
        <f>=HYPERLINK("https://rossileiloes.com.br/lote/detalhe/28420", " BANCO PARA BATERIAS LACERDA (VAZIO - 1,15x1,50x0,70)")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600,00</t>
        </is>
      </c>
      <c r="F52" s="4" t="inlineStr">
        <is>
          <t>100.00</t>
        </is>
      </c>
    </row>
    <row collapsed="false" customFormat="false" customHeight="false" hidden="false" ht="12.1" outlineLevel="0" r="53">
      <c r="A53" s="5" t="s">
        <f>=HYPERLINK("https://rossileiloes.com.br/lote/detalhe/28408", "043")</f>
      </c>
      <c r="B53" s="4" t="s">
        <f>=HYPERLINK("https://rossileiloes.com.br/lote/detalhe/28408", " LOTE COM: 3 NO-BREAKS (3Kva - COM BATERIAS)")</f>
      </c>
      <c r="C53" s="4" t="inlineStr">
        <is>
          <t>Vendido</t>
        </is>
      </c>
      <c r="D53" s="4" t="inlineStr">
        <is>
          <t>4</t>
        </is>
      </c>
      <c r="E53" s="5" t="inlineStr">
        <is>
          <t>500,00</t>
        </is>
      </c>
      <c r="F53" s="4" t="inlineStr">
        <is>
          <t>100.00</t>
        </is>
      </c>
    </row>
    <row collapsed="false" customFormat="false" customHeight="false" hidden="false" ht="12.1" outlineLevel="0" r="54">
      <c r="A54" s="5" t="s">
        <f>=HYPERLINK("https://rossileiloes.com.br/lote/detalhe/28416", "044")</f>
      </c>
      <c r="B54" s="4" t="s">
        <f>=HYPERLINK("https://rossileiloes.com.br/lote/detalhe/28416", " LOTE COM: 2 NO-BREAKS (2Kva - SEM BATERIAS)")</f>
      </c>
      <c r="C54" s="4" t="inlineStr">
        <is>
          <t>Não vendido</t>
        </is>
      </c>
      <c r="D54" s="4" t="inlineStr">
        <is>
          <t>2</t>
        </is>
      </c>
      <c r="E54" s="5" t="inlineStr">
        <is>
          <t>150,00</t>
        </is>
      </c>
      <c r="F54" s="4" t="inlineStr">
        <is>
          <t>50.00</t>
        </is>
      </c>
    </row>
    <row collapsed="false" customFormat="false" customHeight="false" hidden="false" ht="12.1" outlineLevel="0" r="55">
      <c r="A55" s="5" t="s">
        <f>=HYPERLINK("https://rossileiloes.com.br/lote/detalhe/28364", "045")</f>
      </c>
      <c r="B55" s="4" t="s">
        <f>=HYPERLINK("https://rossileiloes.com.br/lote/detalhe/28364", " LOTE COM: 2 NO-BREAKS (2Kva - SEM BATERIAS)")</f>
      </c>
      <c r="C55" s="4" t="inlineStr">
        <is>
          <t>Não vendido</t>
        </is>
      </c>
      <c r="D55" s="4" t="inlineStr">
        <is>
          <t>1</t>
        </is>
      </c>
      <c r="E55" s="5" t="inlineStr">
        <is>
          <t>100,00</t>
        </is>
      </c>
      <c r="F55" s="4" t="inlineStr">
        <is>
          <t>50.00</t>
        </is>
      </c>
    </row>
    <row collapsed="false" customFormat="false" customHeight="false" hidden="false" ht="12.1" outlineLevel="0" r="56">
      <c r="A56" s="5" t="s">
        <f>=HYPERLINK("https://rossileiloes.com.br/lote/detalhe/28393", "046")</f>
      </c>
      <c r="B56" s="4" t="s">
        <f>=HYPERLINK("https://rossileiloes.com.br/lote/detalhe/28393", " NO-BREAK 5Kva ( SEM BATERIAS - PAROU FUNCIONANDO)")</f>
      </c>
      <c r="C56" s="4" t="inlineStr">
        <is>
          <t>Vendido</t>
        </is>
      </c>
      <c r="D56" s="4" t="inlineStr">
        <is>
          <t>1</t>
        </is>
      </c>
      <c r="E56" s="5" t="inlineStr">
        <is>
          <t>1.000,00</t>
        </is>
      </c>
      <c r="F56" s="4" t="inlineStr">
        <is>
          <t>100.00</t>
        </is>
      </c>
    </row>
    <row collapsed="false" customFormat="false" customHeight="false" hidden="false" ht="12.1" outlineLevel="0" r="57">
      <c r="A57" s="5" t="s">
        <f>=HYPERLINK("https://rossileiloes.com.br/lote/detalhe/28383", "047")</f>
      </c>
      <c r="B57" s="4" t="s">
        <f>=HYPERLINK("https://rossileiloes.com.br/lote/detalhe/28383", " NO BREAK 6Kva (COM BATERIAS - PAROU FUNCIONANDO)")</f>
      </c>
      <c r="C57" s="4" t="inlineStr">
        <is>
          <t>Vendido</t>
        </is>
      </c>
      <c r="D57" s="4" t="inlineStr">
        <is>
          <t>1</t>
        </is>
      </c>
      <c r="E57" s="5" t="inlineStr">
        <is>
          <t>1.000,00</t>
        </is>
      </c>
      <c r="F57" s="4" t="inlineStr">
        <is>
          <t>100.00</t>
        </is>
      </c>
    </row>
    <row collapsed="false" customFormat="false" customHeight="false" hidden="false" ht="12.1" outlineLevel="0" r="58">
      <c r="A58" s="5" t="s">
        <f>=HYPERLINK("https://rossileiloes.com.br/lote/detalhe/28419", "048")</f>
      </c>
      <c r="B58" s="4" t="s">
        <f>=HYPERLINK("https://rossileiloes.com.br/lote/detalhe/28419", " NO BREAK 10Kva ( SEM BATERIAS - PAROU FUNCIONANDO)")</f>
      </c>
      <c r="C58" s="4" t="inlineStr">
        <is>
          <t>Vendido</t>
        </is>
      </c>
      <c r="D58" s="4" t="inlineStr">
        <is>
          <t>1</t>
        </is>
      </c>
      <c r="E58" s="5" t="inlineStr">
        <is>
          <t>1.000,00</t>
        </is>
      </c>
      <c r="F58" s="4" t="inlineStr">
        <is>
          <t>100.00</t>
        </is>
      </c>
    </row>
    <row collapsed="false" customFormat="false" customHeight="false" hidden="false" ht="12.1" outlineLevel="0" r="59">
      <c r="A59" s="5" t="s">
        <f>=HYPERLINK("https://rossileiloes.com.br/lote/detalhe/28399", "049")</f>
      </c>
      <c r="B59" s="4" t="s">
        <f>=HYPERLINK("https://rossileiloes.com.br/lote/detalhe/28399", " NO BREAK 10kva (SEM BATERIAS - PAROU FUNCIONANDO)")</f>
      </c>
      <c r="C59" s="4" t="inlineStr">
        <is>
          <t>Vendido</t>
        </is>
      </c>
      <c r="D59" s="4" t="inlineStr">
        <is>
          <t>1</t>
        </is>
      </c>
      <c r="E59" s="5" t="inlineStr">
        <is>
          <t>1.000,00</t>
        </is>
      </c>
      <c r="F59" s="4" t="inlineStr">
        <is>
          <t>100.00</t>
        </is>
      </c>
    </row>
    <row collapsed="false" customFormat="false" customHeight="false" hidden="false" ht="12.1" outlineLevel="0" r="60">
      <c r="A60" s="5" t="s">
        <f>=HYPERLINK("https://rossileiloes.com.br/lote/detalhe/28381", "050")</f>
      </c>
      <c r="B60" s="4" t="s">
        <f>=HYPERLINK("https://rossileiloes.com.br/lote/detalhe/28381", " NO BREAK 10Kva ( SEM BATERIAS - PAROU FUNCIONANDO)")</f>
      </c>
      <c r="C60" s="4" t="inlineStr">
        <is>
          <t>Vendido</t>
        </is>
      </c>
      <c r="D60" s="4" t="inlineStr">
        <is>
          <t>1</t>
        </is>
      </c>
      <c r="E60" s="5" t="inlineStr">
        <is>
          <t>1.000,00</t>
        </is>
      </c>
      <c r="F60" s="4" t="inlineStr">
        <is>
          <t>100.00</t>
        </is>
      </c>
    </row>
    <row collapsed="false" customFormat="false" customHeight="false" hidden="false" ht="12.1" outlineLevel="0" r="61">
      <c r="A61" s="5" t="s">
        <f>=HYPERLINK("https://rossileiloes.com.br/lote/detalhe/28395", "051")</f>
      </c>
      <c r="B61" s="4" t="s">
        <f>=HYPERLINK("https://rossileiloes.com.br/lote/detalhe/28395", " NO BREAK 10Kva ( SEM BATERIAS, SEM COOLERS - PAROU FUNCIONANDO)")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500,00</t>
        </is>
      </c>
      <c r="F61" s="4" t="inlineStr">
        <is>
          <t>100.00</t>
        </is>
      </c>
    </row>
    <row collapsed="false" customFormat="false" customHeight="false" hidden="false" ht="12.1" outlineLevel="0" r="62">
      <c r="A62" s="5" t="s">
        <f>=HYPERLINK("https://rossileiloes.com.br/lote/detalhe/28376", "052")</f>
      </c>
      <c r="B62" s="4" t="s">
        <f>=HYPERLINK("https://rossileiloes.com.br/lote/detalhe/28376", " NO BREAK 15Kva (SEM BATERIAS - PAROU FUNCIONANDO)")</f>
      </c>
      <c r="C62" s="4" t="inlineStr">
        <is>
          <t>Não vendido</t>
        </is>
      </c>
      <c r="D62" s="4" t="inlineStr">
        <is>
          <t>2</t>
        </is>
      </c>
      <c r="E62" s="5" t="inlineStr">
        <is>
          <t>1.100,00</t>
        </is>
      </c>
      <c r="F62" s="4" t="inlineStr">
        <is>
          <t>100.00</t>
        </is>
      </c>
    </row>
    <row collapsed="false" customFormat="false" customHeight="false" hidden="false" ht="12.1" outlineLevel="0" r="63">
      <c r="A63" s="5" t="s">
        <f>=HYPERLINK("https://rossileiloes.com.br/lote/detalhe/28378", "053")</f>
      </c>
      <c r="B63" s="4" t="s">
        <f>=HYPERLINK("https://rossileiloes.com.br/lote/detalhe/28378", " Transformador estabilizador trifásico monofásico 40kva ( FUNCIONANDO)")</f>
      </c>
      <c r="C63" s="4" t="inlineStr">
        <is>
          <t>Não vendido</t>
        </is>
      </c>
      <c r="D63" s="4" t="inlineStr">
        <is>
          <t>1</t>
        </is>
      </c>
      <c r="E63" s="5" t="inlineStr">
        <is>
          <t>1.000,00</t>
        </is>
      </c>
      <c r="F63" s="4" t="inlineStr">
        <is>
          <t>100.00</t>
        </is>
      </c>
    </row>
    <row collapsed="false" customFormat="false" customHeight="false" hidden="false" ht="12.1" outlineLevel="0" r="64">
      <c r="A64" s="5" t="s">
        <f>=HYPERLINK("https://rossileiloes.com.br/lote/detalhe/28405", "054")</f>
      </c>
      <c r="B64" s="4" t="s">
        <f>=HYPERLINK("https://rossileiloes.com.br/lote/detalhe/28405", "  Transformador estabilizador trifásico monofásico 20Kva (FUNCIONANDO)")</f>
      </c>
      <c r="C64" s="4" t="inlineStr">
        <is>
          <t>Não vendido</t>
        </is>
      </c>
      <c r="D64" s="4" t="inlineStr">
        <is>
          <t>2</t>
        </is>
      </c>
      <c r="E64" s="5" t="inlineStr">
        <is>
          <t>1.100,00</t>
        </is>
      </c>
      <c r="F64" s="4" t="inlineStr">
        <is>
          <t>100.00</t>
        </is>
      </c>
    </row>
    <row collapsed="false" customFormat="false" customHeight="false" hidden="false" ht="12.1" outlineLevel="0" r="65">
      <c r="A65" s="5" t="s">
        <f>=HYPERLINK("https://rossileiloes.com.br/lote/detalhe/28402", "055")</f>
      </c>
      <c r="B65" s="4" t="s">
        <f>=HYPERLINK("https://rossileiloes.com.br/lote/detalhe/28402", " Transformador estabilizador trifásico monofásico 40kva ( FUNCIONANDO)")</f>
      </c>
      <c r="C65" s="4" t="inlineStr">
        <is>
          <t>Não vendido</t>
        </is>
      </c>
      <c r="D65" s="4" t="inlineStr">
        <is>
          <t>3</t>
        </is>
      </c>
      <c r="E65" s="5" t="inlineStr">
        <is>
          <t>1.200,00</t>
        </is>
      </c>
      <c r="F65" s="4" t="inlineStr">
        <is>
          <t>100.00</t>
        </is>
      </c>
    </row>
    <row collapsed="false" customFormat="false" customHeight="false" hidden="false" ht="12.1" outlineLevel="0" r="66">
      <c r="A66" s="5" t="s">
        <f>=HYPERLINK("https://rossileiloes.com.br/lote/detalhe/28401", "056")</f>
      </c>
      <c r="B66" s="4" t="s">
        <f>=HYPERLINK("https://rossileiloes.com.br/lote/detalhe/28401", " Transformador estabilizador trifásico monofásico 40kva ( FUNCIONANDO)")</f>
      </c>
      <c r="C66" s="4" t="inlineStr">
        <is>
          <t>Não vendido</t>
        </is>
      </c>
      <c r="D66" s="4" t="inlineStr">
        <is>
          <t>1</t>
        </is>
      </c>
      <c r="E66" s="5" t="inlineStr">
        <is>
          <t>1.000,00</t>
        </is>
      </c>
      <c r="F66" s="4" t="inlineStr">
        <is>
          <t>100.00</t>
        </is>
      </c>
    </row>
    <row collapsed="false" customFormat="false" customHeight="false" hidden="false" ht="12.1" outlineLevel="0" r="67">
      <c r="A67" s="5" t="s">
        <f>=HYPERLINK("https://rossileiloes.com.br/lote/detalhe/28396", "057")</f>
      </c>
      <c r="B67" s="4" t="s">
        <f>=HYPERLINK("https://rossileiloes.com.br/lote/detalhe/28396", "  Transformador estabilizador trifásico monofásico 30Kva ( FUNCIONANDO)")</f>
      </c>
      <c r="C67" s="4" t="inlineStr">
        <is>
          <t>Não vendido</t>
        </is>
      </c>
      <c r="D67" s="4" t="inlineStr">
        <is>
          <t>1</t>
        </is>
      </c>
      <c r="E67" s="5" t="inlineStr">
        <is>
          <t>1.000,00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=HYPERLINK("https://rossileiloes.com.br/lote/detalhe/28367", "058")</f>
      </c>
      <c r="B68" s="4" t="s">
        <f>=HYPERLINK("https://rossileiloes.com.br/lote/detalhe/28367", "  Transformador estabilizador trifásico monofásico 30Kva ( FUNCIONANDO)")</f>
      </c>
      <c r="C68" s="4" t="inlineStr">
        <is>
          <t>Não vendido</t>
        </is>
      </c>
      <c r="D68" s="4" t="inlineStr">
        <is>
          <t>1</t>
        </is>
      </c>
      <c r="E68" s="5" t="inlineStr">
        <is>
          <t>1.000,00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=HYPERLINK("https://rossileiloes.com.br/lote/detalhe/28368", "059")</f>
      </c>
      <c r="B69" s="4" t="s">
        <f>=HYPERLINK("https://rossileiloes.com.br/lote/detalhe/28368", "  Transformador estabilizador trifásico monofásico 15Kva (FUNCIONANDO)")</f>
      </c>
      <c r="C69" s="4" t="inlineStr">
        <is>
          <t>Não vendido</t>
        </is>
      </c>
      <c r="D69" s="4" t="inlineStr">
        <is>
          <t>1</t>
        </is>
      </c>
      <c r="E69" s="5" t="inlineStr">
        <is>
          <t>1.000,00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=HYPERLINK("https://rossileiloes.com.br/lote/detalhe/28379", "060")</f>
      </c>
      <c r="B70" s="4" t="s">
        <f>=HYPERLINK("https://rossileiloes.com.br/lote/detalhe/28379", " Transformador estabilizador trifásico monofásico 30Kva ( FUNCIONANDO)")</f>
      </c>
      <c r="C70" s="4" t="inlineStr">
        <is>
          <t>Não vendido</t>
        </is>
      </c>
      <c r="D70" s="4" t="inlineStr">
        <is>
          <t>3</t>
        </is>
      </c>
      <c r="E70" s="5" t="inlineStr">
        <is>
          <t>1.200,00</t>
        </is>
      </c>
      <c r="F70" s="4" t="inlineStr">
        <is>
          <t>100.00</t>
        </is>
      </c>
    </row>
    <row collapsed="false" customFormat="false" customHeight="false" hidden="false" ht="12.1" outlineLevel="0" r="71">
      <c r="A71" s="5" t="s">
        <f>=HYPERLINK("https://rossileiloes.com.br/lote/detalhe/28391", "061")</f>
      </c>
      <c r="B71" s="4" t="s">
        <f>=HYPERLINK("https://rossileiloes.com.br/lote/detalhe/28391", " Transformador estabilizador trifásico monofásico 30Kva ( FUNCIONANDO)")</f>
      </c>
      <c r="C71" s="4" t="inlineStr">
        <is>
          <t>Não vendido</t>
        </is>
      </c>
      <c r="D71" s="4" t="inlineStr">
        <is>
          <t>1</t>
        </is>
      </c>
      <c r="E71" s="5" t="inlineStr">
        <is>
          <t>1.000,00</t>
        </is>
      </c>
      <c r="F71" s="4" t="inlineStr">
        <is>
          <t>100.00</t>
        </is>
      </c>
    </row>
    <row collapsed="false" customFormat="false" customHeight="false" hidden="false" ht="12.1" outlineLevel="0" r="72">
      <c r="A72" s="5" t="s">
        <f>=HYPERLINK("https://rossileiloes.com.br/lote/detalhe/28422", "062")</f>
      </c>
      <c r="B72" s="4" t="s">
        <f>=HYPERLINK("https://rossileiloes.com.br/lote/detalhe/28422", "FORD TRANSIT 2.4 TURBO DIESEL 2011 - MOTOR NOVO FORD  (ÓTIMO ESTADO - CAMINHONETE)")</f>
      </c>
      <c r="C72" s="4" t="inlineStr">
        <is>
          <t>Não vendido</t>
        </is>
      </c>
      <c r="D72" s="4" t="inlineStr">
        <is>
          <t>15</t>
        </is>
      </c>
      <c r="E72" s="5" t="inlineStr">
        <is>
          <t>35.500,00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=HYPERLINK("https://rossileiloes.com.br/lote/detalhe/28423", "063")</f>
      </c>
      <c r="B73" s="4" t="s">
        <f>=HYPERLINK("https://rossileiloes.com.br/lote/detalhe/28423", "LOTE COM: 2 PAINÉIS ")</f>
      </c>
      <c r="C73" s="4" t="inlineStr">
        <is>
          <t>Vendido</t>
        </is>
      </c>
      <c r="D73" s="4" t="inlineStr">
        <is>
          <t>2</t>
        </is>
      </c>
      <c r="E73" s="5" t="inlineStr">
        <is>
          <t>100,00</t>
        </is>
      </c>
      <c r="F73" s="4" t="inlineStr">
        <is>
          <t>50.00</t>
        </is>
      </c>
    </row>
    <row collapsed="false" customFormat="false" customHeight="false" hidden="false" ht="12.1" outlineLevel="0" r="74">
      <c r="A74" s="5" t="s">
        <f>=HYPERLINK("https://rossileiloes.com.br/lote/detalhe/28424", "064")</f>
      </c>
      <c r="B74" s="4" t="s">
        <f>=HYPERLINK("https://rossileiloes.com.br/lote/detalhe/28424", "LOTE COM: 4 MOTORES")</f>
      </c>
      <c r="C74" s="4" t="inlineStr">
        <is>
          <t>Vendido</t>
        </is>
      </c>
      <c r="D74" s="4" t="inlineStr">
        <is>
          <t>4</t>
        </is>
      </c>
      <c r="E74" s="5" t="inlineStr">
        <is>
          <t>250,00</t>
        </is>
      </c>
      <c r="F74" s="4" t="inlineStr">
        <is>
          <t>50.00</t>
        </is>
      </c>
    </row>
    <row collapsed="false" customFormat="false" customHeight="false" hidden="false" ht="12.1" outlineLevel="0" r="75">
      <c r="A75" s="5" t="s">
        <f>=HYPERLINK("https://rossileiloes.com.br/lote/detalhe/28425", "065")</f>
      </c>
      <c r="B75" s="4" t="s">
        <f>=HYPERLINK("https://rossileiloes.com.br/lote/detalhe/28425", "GM CLASSIC PRATA 1.0 2005 COM AR-COND.(BOM ESTADO - IPVA 2019 PAGO)")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8.000,00</t>
        </is>
      </c>
      <c r="F75" s="4" t="inlineStr">
        <is>
          <t>250.00</t>
        </is>
      </c>
    </row>
    <row collapsed="false" customFormat="false" customHeight="false" hidden="false" ht="12.1" outlineLevel="0" r="76">
      <c r="A76" s="5" t="s">
        <f>=HYPERLINK("https://rossileiloes.com.br/lote/detalhe/28426", "066")</f>
      </c>
      <c r="B76" s="4" t="s">
        <f>=HYPERLINK("https://rossileiloes.com.br/lote/detalhe/28426", "BALANÇA 1000KG ANTIGA RARIDADE (FUNCIONANDO)")</f>
      </c>
      <c r="C76" s="4" t="inlineStr">
        <is>
          <t>Vendido</t>
        </is>
      </c>
      <c r="D76" s="4" t="inlineStr">
        <is>
          <t>1</t>
        </is>
      </c>
      <c r="E76" s="5" t="inlineStr">
        <is>
          <t>500,00</t>
        </is>
      </c>
      <c r="F76" s="4" t="inlineStr">
        <is>
          <t>50.00</t>
        </is>
      </c>
    </row>
    <row collapsed="false" customFormat="false" customHeight="false" hidden="false" ht="12.1" outlineLevel="0" r="77">
      <c r="A77" s="5" t="s">
        <f>=HYPERLINK("https://rossileiloes.com.br/lote/detalhe/28449", "067")</f>
      </c>
      <c r="B77" s="4" t="s">
        <f>=HYPERLINK("https://rossileiloes.com.br/lote/detalhe/28449", "LOTE COM: 2 NO-BREAKS EATON 3KVA (COMPLETOS - FUNCIONANDO)")</f>
      </c>
      <c r="C77" s="4" t="inlineStr">
        <is>
          <t>Vendido</t>
        </is>
      </c>
      <c r="D77" s="4" t="inlineStr">
        <is>
          <t>1</t>
        </is>
      </c>
      <c r="E77" s="5" t="inlineStr">
        <is>
          <t>750,00</t>
        </is>
      </c>
      <c r="F77" s="4" t="inlineStr">
        <is>
          <t>50.00</t>
        </is>
      </c>
    </row>
    <row collapsed="false" customFormat="false" customHeight="false" hidden="false" ht="12.1" outlineLevel="0" r="78">
      <c r="A78" s="5" t="s">
        <f>=HYPERLINK("https://rossileiloes.com.br/lote/detalhe/28429", "071")</f>
      </c>
      <c r="B78" s="4" t="s">
        <f>=HYPERLINK("https://rossileiloes.com.br/lote/detalhe/28429", "LOTE COM: IMPRESSORA; 39 TECLADOS DELL; 18 GRAVADORES DE DVD E 90 MOUSES")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300,00</t>
        </is>
      </c>
      <c r="F78" s="4" t="inlineStr">
        <is>
          <t>50.00</t>
        </is>
      </c>
    </row>
    <row collapsed="false" customFormat="false" customHeight="false" hidden="false" ht="12.1" outlineLevel="0" r="79">
      <c r="A79" s="5" t="s">
        <f>=HYPERLINK("https://rossileiloes.com.br/lote/detalhe/28431", "073")</f>
      </c>
      <c r="B79" s="4" t="s">
        <f>=HYPERLINK("https://rossileiloes.com.br/lote/detalhe/28431", "TV LED FULL HD DIGITAL 42' (ÓTIMO ESTADO)")</f>
      </c>
      <c r="C79" s="4" t="inlineStr">
        <is>
          <t>Não vendido</t>
        </is>
      </c>
      <c r="D79" s="4" t="inlineStr">
        <is>
          <t>2</t>
        </is>
      </c>
      <c r="E79" s="5" t="inlineStr">
        <is>
          <t>550,00</t>
        </is>
      </c>
      <c r="F79" s="4" t="inlineStr">
        <is>
          <t>50.00</t>
        </is>
      </c>
    </row>
    <row collapsed="false" customFormat="false" customHeight="false" hidden="false" ht="12.1" outlineLevel="0" r="80">
      <c r="A80" s="5" t="s">
        <f>=HYPERLINK("https://rossileiloes.com.br/lote/detalhe/28432", "074")</f>
      </c>
      <c r="B80" s="4" t="s">
        <f>=HYPERLINK("https://rossileiloes.com.br/lote/detalhe/28432", "LOTE COM: 7 REFLETORES")</f>
      </c>
      <c r="C80" s="4" t="inlineStr">
        <is>
          <t>Vendido</t>
        </is>
      </c>
      <c r="D80" s="4" t="inlineStr">
        <is>
          <t>1</t>
        </is>
      </c>
      <c r="E80" s="5" t="inlineStr">
        <is>
          <t>200,00</t>
        </is>
      </c>
      <c r="F80" s="4" t="inlineStr">
        <is>
          <t>50.00</t>
        </is>
      </c>
    </row>
    <row collapsed="false" customFormat="false" customHeight="false" hidden="false" ht="12.1" outlineLevel="0" r="81">
      <c r="A81" s="5" t="s">
        <f>=HYPERLINK("https://rossileiloes.com.br/lote/detalhe/28433", "075")</f>
      </c>
      <c r="B81" s="4" t="s">
        <f>=HYPERLINK("https://rossileiloes.com.br/lote/detalhe/28433", "Transformador isolador TRENCH (sem uso - Apróx. 6 metros)")</f>
      </c>
      <c r="C81" s="4" t="inlineStr">
        <is>
          <t>Não vendido</t>
        </is>
      </c>
      <c r="D81" s="4" t="inlineStr">
        <is>
          <t>1</t>
        </is>
      </c>
      <c r="E81" s="5" t="inlineStr">
        <is>
          <t>1.000,00</t>
        </is>
      </c>
      <c r="F81" s="4" t="inlineStr">
        <is>
          <t>250.00</t>
        </is>
      </c>
    </row>
    <row collapsed="false" customFormat="false" customHeight="false" hidden="false" ht="12.1" outlineLevel="0" r="82">
      <c r="A82" s="5" t="s">
        <f>=HYPERLINK("https://rossileiloes.com.br/lote/detalhe/28366", "076")</f>
      </c>
      <c r="B82" s="4" t="s">
        <f>=HYPERLINK("https://rossileiloes.com.br/lote/detalhe/28366", "  MOTOBOMBA WEG 75CV TRIFÁSICO - FUNCIONANDO")</f>
      </c>
      <c r="C82" s="4" t="inlineStr">
        <is>
          <t>Vendido</t>
        </is>
      </c>
      <c r="D82" s="4" t="inlineStr">
        <is>
          <t>2</t>
        </is>
      </c>
      <c r="E82" s="5" t="inlineStr">
        <is>
          <t>3.100,00</t>
        </is>
      </c>
      <c r="F82" s="4" t="inlineStr">
        <is>
          <t>100.00</t>
        </is>
      </c>
    </row>
    <row collapsed="false" customFormat="false" customHeight="false" hidden="false" ht="12.1" outlineLevel="0" r="83">
      <c r="A83" s="5" t="s">
        <f>=HYPERLINK("https://rossileiloes.com.br/lote/detalhe/28436", "078")</f>
      </c>
      <c r="B83" s="4" t="s">
        <f>=HYPERLINK("https://rossileiloes.com.br/lote/detalhe/28436", "Lote com: Itens de cozinha diversos")</f>
      </c>
      <c r="C83" s="4" t="inlineStr">
        <is>
          <t>Vendido</t>
        </is>
      </c>
      <c r="D83" s="4" t="inlineStr">
        <is>
          <t>1</t>
        </is>
      </c>
      <c r="E83" s="5" t="inlineStr">
        <is>
          <t>100,00</t>
        </is>
      </c>
      <c r="F83" s="4" t="inlineStr">
        <is>
          <t>100.00</t>
        </is>
      </c>
    </row>
    <row collapsed="false" customFormat="false" customHeight="false" hidden="false" ht="12.1" outlineLevel="0" r="84">
      <c r="A84" s="5" t="s">
        <f>=HYPERLINK("https://rossileiloes.com.br/lote/detalhe/28437", "079")</f>
      </c>
      <c r="B84" s="4" t="s">
        <f>=HYPERLINK("https://rossileiloes.com.br/lote/detalhe/28437", "Bicicleta ergométrica excelente estado")</f>
      </c>
      <c r="C84" s="4" t="inlineStr">
        <is>
          <t>Não vendido</t>
        </is>
      </c>
      <c r="D84" s="4" t="inlineStr">
        <is>
          <t>1</t>
        </is>
      </c>
      <c r="E84" s="5" t="inlineStr">
        <is>
          <t>200,00</t>
        </is>
      </c>
      <c r="F84" s="4" t="inlineStr">
        <is>
          <t>50.00</t>
        </is>
      </c>
    </row>
    <row collapsed="false" customFormat="false" customHeight="false" hidden="false" ht="12.1" outlineLevel="0" r="85">
      <c r="A85" s="5" t="s">
        <f>=HYPERLINK("https://rossileiloes.com.br/lote/detalhe/29209", "080")</f>
      </c>
      <c r="B85" s="4" t="s">
        <f>=HYPERLINK("https://rossileiloes.com.br/lote/detalhe/29209", "1 MESA EM ALUMÍNIO  0.70x0.70")</f>
      </c>
      <c r="C85" s="4" t="inlineStr">
        <is>
          <t>Vendido</t>
        </is>
      </c>
      <c r="D85" s="4" t="inlineStr">
        <is>
          <t>1</t>
        </is>
      </c>
      <c r="E85" s="5" t="inlineStr">
        <is>
          <t>100,00</t>
        </is>
      </c>
      <c r="F85" s="4" t="inlineStr">
        <is>
          <t>50.00</t>
        </is>
      </c>
    </row>
    <row collapsed="false" customFormat="false" customHeight="false" hidden="false" ht="12.1" outlineLevel="0" r="86">
      <c r="A86" s="5" t="s">
        <f>=HYPERLINK("https://rossileiloes.com.br/lote/detalhe/29210", "081")</f>
      </c>
      <c r="B86" s="4" t="s">
        <f>=HYPERLINK("https://rossileiloes.com.br/lote/detalhe/29210", "1 MESA EM ALUMÍNIO  0.70x0.70")</f>
      </c>
      <c r="C86" s="4" t="inlineStr">
        <is>
          <t>Vendido</t>
        </is>
      </c>
      <c r="D86" s="4" t="inlineStr">
        <is>
          <t>1</t>
        </is>
      </c>
      <c r="E86" s="5" t="inlineStr">
        <is>
          <t>100,00</t>
        </is>
      </c>
      <c r="F86" s="4" t="inlineStr">
        <is>
          <t>50.00</t>
        </is>
      </c>
    </row>
    <row collapsed="false" customFormat="false" customHeight="false" hidden="false" ht="12.1" outlineLevel="0" r="87">
      <c r="A87" s="5" t="s">
        <f>=HYPERLINK("https://rossileiloes.com.br/lote/detalhe/29211", "082")</f>
      </c>
      <c r="B87" s="4" t="s">
        <f>=HYPERLINK("https://rossileiloes.com.br/lote/detalhe/29211", "1 MESA EM ALUMÍNIO  0.70x0.70")</f>
      </c>
      <c r="C87" s="4" t="inlineStr">
        <is>
          <t>Vendido</t>
        </is>
      </c>
      <c r="D87" s="4" t="inlineStr">
        <is>
          <t>1</t>
        </is>
      </c>
      <c r="E87" s="5" t="inlineStr">
        <is>
          <t>100,00</t>
        </is>
      </c>
      <c r="F87" s="4" t="inlineStr">
        <is>
          <t>50.00</t>
        </is>
      </c>
    </row>
    <row collapsed="false" customFormat="false" customHeight="false" hidden="false" ht="12.1" outlineLevel="0" r="88">
      <c r="A88" s="5" t="s">
        <f>=HYPERLINK("https://rossileiloes.com.br/lote/detalhe/29212", "083")</f>
      </c>
      <c r="B88" s="4" t="s">
        <f>=HYPERLINK("https://rossileiloes.com.br/lote/detalhe/29212", "1 MESA EM ALUMÍNIO  0.70x0.70")</f>
      </c>
      <c r="C88" s="4" t="inlineStr">
        <is>
          <t>Não vendido</t>
        </is>
      </c>
      <c r="D88" s="4" t="inlineStr">
        <is>
          <t>0</t>
        </is>
      </c>
      <c r="E88" s="5" t="inlineStr">
        <is>
          <t>100,00</t>
        </is>
      </c>
      <c r="F88" s="4" t="inlineStr">
        <is>
          <t>50.00</t>
        </is>
      </c>
    </row>
    <row collapsed="false" customFormat="false" customHeight="false" hidden="false" ht="12.1" outlineLevel="0" r="89">
      <c r="A89" s="5" t="s">
        <f>=HYPERLINK("https://rossileiloes.com.br/lote/detalhe/29213", "084")</f>
      </c>
      <c r="B89" s="4" t="s">
        <f>=HYPERLINK("https://rossileiloes.com.br/lote/detalhe/29213", "1 MESA EM ALUMÍNIO  0.70x0.70")</f>
      </c>
      <c r="C89" s="4" t="inlineStr">
        <is>
          <t>Não vendido</t>
        </is>
      </c>
      <c r="D89" s="4" t="inlineStr">
        <is>
          <t>0</t>
        </is>
      </c>
      <c r="E89" s="5" t="inlineStr">
        <is>
          <t>100,00</t>
        </is>
      </c>
      <c r="F89" s="4" t="inlineStr">
        <is>
          <t>50.00</t>
        </is>
      </c>
    </row>
    <row collapsed="false" customFormat="false" customHeight="false" hidden="false" ht="12.1" outlineLevel="0" r="90">
      <c r="A90" s="5" t="s">
        <f>=HYPERLINK("https://rossileiloes.com.br/lote/detalhe/29214", "085")</f>
      </c>
      <c r="B90" s="4" t="s">
        <f>=HYPERLINK("https://rossileiloes.com.br/lote/detalhe/29214", "Lote com: DUAS  MESAS EM ALUMÍNIO  0.70x0.70")</f>
      </c>
      <c r="C90" s="4" t="inlineStr">
        <is>
          <t>Vendido</t>
        </is>
      </c>
      <c r="D90" s="4" t="inlineStr">
        <is>
          <t>1</t>
        </is>
      </c>
      <c r="E90" s="5" t="inlineStr">
        <is>
          <t>200,00</t>
        </is>
      </c>
      <c r="F90" s="4" t="inlineStr">
        <is>
          <t>50.00</t>
        </is>
      </c>
    </row>
    <row collapsed="false" customFormat="false" customHeight="false" hidden="false" ht="12.1" outlineLevel="0" r="91">
      <c r="A91" s="5" t="s">
        <f>=HYPERLINK("https://rossileiloes.com.br/lote/detalhe/29215", "086")</f>
      </c>
      <c r="B91" s="4" t="s">
        <f>=HYPERLINK("https://rossileiloes.com.br/lote/detalhe/29215", "Lote com: DUAS  MESAS EM ALUMÍNIO  0.70x0.70")</f>
      </c>
      <c r="C91" s="4" t="inlineStr">
        <is>
          <t>Vendido</t>
        </is>
      </c>
      <c r="D91" s="4" t="inlineStr">
        <is>
          <t>1</t>
        </is>
      </c>
      <c r="E91" s="5" t="inlineStr">
        <is>
          <t>200,00</t>
        </is>
      </c>
      <c r="F91" s="4" t="inlineStr">
        <is>
          <t>50.00</t>
        </is>
      </c>
    </row>
    <row collapsed="false" customFormat="false" customHeight="false" hidden="false" ht="12.1" outlineLevel="0" r="92">
      <c r="A92" s="5" t="s">
        <f>=HYPERLINK("https://rossileiloes.com.br/lote/detalhe/29216", "087")</f>
      </c>
      <c r="B92" s="4" t="s">
        <f>=HYPERLINK("https://rossileiloes.com.br/lote/detalhe/29216", "Lote com: DUAS  MESAS EM ALUMÍNIO  0.70x0.70")</f>
      </c>
      <c r="C92" s="4" t="inlineStr">
        <is>
          <t>Vendido</t>
        </is>
      </c>
      <c r="D92" s="4" t="inlineStr">
        <is>
          <t>1</t>
        </is>
      </c>
      <c r="E92" s="5" t="inlineStr">
        <is>
          <t>200,00</t>
        </is>
      </c>
      <c r="F92" s="4" t="inlineStr">
        <is>
          <t>50.00</t>
        </is>
      </c>
    </row>
    <row collapsed="false" customFormat="false" customHeight="false" hidden="false" ht="12.1" outlineLevel="0" r="93">
      <c r="A93" s="5" t="s">
        <f>=HYPERLINK("https://rossileiloes.com.br/lote/detalhe/29217", "088")</f>
      </c>
      <c r="B93" s="4" t="s">
        <f>=HYPERLINK("https://rossileiloes.com.br/lote/detalhe/29217", "Lote com: DUAS  MESAS EM ALUMÍNIO  0.70x0.70")</f>
      </c>
      <c r="C93" s="4" t="inlineStr">
        <is>
          <t>Vendido</t>
        </is>
      </c>
      <c r="D93" s="4" t="inlineStr">
        <is>
          <t>1</t>
        </is>
      </c>
      <c r="E93" s="5" t="inlineStr">
        <is>
          <t>200,00</t>
        </is>
      </c>
      <c r="F93" s="4" t="inlineStr">
        <is>
          <t>50.00</t>
        </is>
      </c>
    </row>
    <row collapsed="false" customFormat="false" customHeight="false" hidden="false" ht="12.1" outlineLevel="0" r="94">
      <c r="A94" s="5" t="s">
        <f>=HYPERLINK("https://rossileiloes.com.br/lote/detalhe/29218", "089")</f>
      </c>
      <c r="B94" s="4" t="s">
        <f>=HYPERLINK("https://rossileiloes.com.br/lote/detalhe/29218", "Lote com: DUAS  MESAS EM ALUMÍNIO  0.70x0.70")</f>
      </c>
      <c r="C94" s="4" t="inlineStr">
        <is>
          <t>Vendido</t>
        </is>
      </c>
      <c r="D94" s="4" t="inlineStr">
        <is>
          <t>1</t>
        </is>
      </c>
      <c r="E94" s="5" t="inlineStr">
        <is>
          <t>200,00</t>
        </is>
      </c>
      <c r="F94" s="4" t="inlineStr">
        <is>
          <t>50.00</t>
        </is>
      </c>
    </row>
    <row collapsed="false" customFormat="false" customHeight="false" hidden="false" ht="12.1" outlineLevel="0" r="95">
      <c r="A95" s="5" t="s">
        <f>=HYPERLINK("https://rossileiloes.com.br/lote/detalhe/29224", "090")</f>
      </c>
      <c r="B95" s="4" t="s">
        <f>=HYPERLINK("https://rossileiloes.com.br/lote/detalhe/29224", "CARRINHO COMPLETO PARA CHURRASCO")</f>
      </c>
      <c r="C95" s="4" t="inlineStr">
        <is>
          <t>Não vendido</t>
        </is>
      </c>
      <c r="D95" s="4" t="inlineStr">
        <is>
          <t>2</t>
        </is>
      </c>
      <c r="E95" s="5" t="inlineStr">
        <is>
          <t>450,00</t>
        </is>
      </c>
      <c r="F95" s="4" t="inlineStr">
        <is>
          <t>50.00</t>
        </is>
      </c>
    </row>
    <row collapsed="false" customFormat="false" customHeight="false" hidden="false" ht="12.1" outlineLevel="0" r="96">
      <c r="A96" s="5" t="s">
        <f>=HYPERLINK("https://rossileiloes.com.br/lote/detalhe/29304", "091")</f>
      </c>
      <c r="B96" s="4" t="s">
        <f>=HYPERLINK("https://rossileiloes.com.br/lote/detalhe/29304", "Toyota bandeirante 1979 4x4 diesel caminhonete 5 lugares ( Funcionando - 2019 Pago)")</f>
      </c>
      <c r="C96" s="4" t="inlineStr">
        <is>
          <t>Vendido</t>
        </is>
      </c>
      <c r="D96" s="4" t="inlineStr">
        <is>
          <t>29</t>
        </is>
      </c>
      <c r="E96" s="5" t="inlineStr">
        <is>
          <t>17.500,00</t>
        </is>
      </c>
      <c r="F96" s="4" t="inlineStr">
        <is>
          <t>250.00</t>
        </is>
      </c>
    </row>
    <row collapsed="false" customFormat="false" customHeight="false" hidden="false" ht="12.1" outlineLevel="0" r="97">
      <c r="A97" s="5" t="s">
        <f>=HYPERLINK("https://rossileiloes.com.br/lote/detalhe/29442", "092")</f>
      </c>
      <c r="B97" s="4" t="s">
        <f>=HYPERLINK("https://rossileiloes.com.br/lote/detalhe/29442", "MOTOBOMBA ( funcionando)")</f>
      </c>
      <c r="C97" s="4" t="inlineStr">
        <is>
          <t>Vendido</t>
        </is>
      </c>
      <c r="D97" s="4" t="inlineStr">
        <is>
          <t>3</t>
        </is>
      </c>
      <c r="E97" s="5" t="inlineStr">
        <is>
          <t>7.000,00</t>
        </is>
      </c>
      <c r="F97" s="4" t="inlineStr">
        <is>
          <t>250.00</t>
        </is>
      </c>
    </row>
    <row collapsed="false" customFormat="false" customHeight="false" hidden="false" ht="12.1" outlineLevel="0" r="98">
      <c r="A98" s="5" t="s">
        <f>=HYPERLINK("https://rossileiloes.com.br/lote/detalhe/28410", "093")</f>
      </c>
      <c r="B98" s="4" t="s">
        <f>=HYPERLINK("https://rossileiloes.com.br/lote/detalhe/28410", " SUPORTES DE TV , FOGÃO, LIXEIRA")</f>
      </c>
      <c r="C98" s="4" t="inlineStr">
        <is>
          <t>Vendido</t>
        </is>
      </c>
      <c r="D98" s="4" t="inlineStr">
        <is>
          <t>2</t>
        </is>
      </c>
      <c r="E98" s="5" t="inlineStr">
        <is>
          <t>170,00</t>
        </is>
      </c>
      <c r="F98" s="4" t="inlineStr">
        <is>
          <t>50.00</t>
        </is>
      </c>
    </row>
    <row collapsed="false" customFormat="false" customHeight="false" hidden="false" ht="12.1" outlineLevel="0" r="99">
      <c r="A99" s="5" t="s">
        <f>=HYPERLINK("https://rossileiloes.com.br/lote/detalhe/29544", "094")</f>
      </c>
      <c r="B99" s="4" t="s">
        <f>=HYPERLINK("https://rossileiloes.com.br/lote/detalhe/29544", "LOTE COM 3 PRATELEIRAS COMPLETAS DE AÇO GALVANIZADO (NOVAS) ")</f>
      </c>
      <c r="C99" s="4" t="inlineStr">
        <is>
          <t>Não vendido</t>
        </is>
      </c>
      <c r="D99" s="4" t="inlineStr">
        <is>
          <t>1</t>
        </is>
      </c>
      <c r="E99" s="5" t="inlineStr">
        <is>
          <t>250,00</t>
        </is>
      </c>
      <c r="F99" s="4" t="inlineStr">
        <is>
          <t>50.00</t>
        </is>
      </c>
    </row>
    <row collapsed="false" customFormat="false" customHeight="false" hidden="false" ht="12.1" outlineLevel="0" r="100">
      <c r="A100" s="5" t="s">
        <f>=HYPERLINK("https://rossileiloes.com.br/lote/detalhe/29545", "095")</f>
      </c>
      <c r="B100" s="4" t="s">
        <f>=HYPERLINK("https://rossileiloes.com.br/lote/detalhe/29545", "LOTE COM 3 PRATELEIRAS COMPLETAS DE AÇO GALVANIZADO (NOVAS) ")</f>
      </c>
      <c r="C100" s="4" t="inlineStr">
        <is>
          <t>Não vendido</t>
        </is>
      </c>
      <c r="D100" s="4" t="inlineStr">
        <is>
          <t>0</t>
        </is>
      </c>
      <c r="E100" s="5" t="inlineStr">
        <is>
          <t>250,00</t>
        </is>
      </c>
      <c r="F100" s="4" t="inlineStr">
        <is>
          <t>50.00</t>
        </is>
      </c>
    </row>
    <row collapsed="false" customFormat="false" customHeight="false" hidden="false" ht="12.1" outlineLevel="0" r="101">
      <c r="A101" s="5" t="s">
        <f>=HYPERLINK("https://rossileiloes.com.br/lote/detalhe/29546", "096")</f>
      </c>
      <c r="B101" s="4" t="s">
        <f>=HYPERLINK("https://rossileiloes.com.br/lote/detalhe/29546", "LOTE COM 3 PRATELEIRAS COMPLETAS DE AÇO GALVANIZADO (NOVAS) ")</f>
      </c>
      <c r="C101" s="4" t="inlineStr">
        <is>
          <t>Não vendido</t>
        </is>
      </c>
      <c r="D101" s="4" t="inlineStr">
        <is>
          <t>0</t>
        </is>
      </c>
      <c r="E101" s="5" t="inlineStr">
        <is>
          <t>250,00</t>
        </is>
      </c>
      <c r="F101" s="4" t="inlineStr">
        <is>
          <t>50.00</t>
        </is>
      </c>
    </row>
    <row collapsed="false" customFormat="false" customHeight="false" hidden="false" ht="12.1" outlineLevel="0" r="102">
      <c r="A102" s="5" t="s">
        <f>=HYPERLINK("https://rossileiloes.com.br/lote/detalhe/29547", "097")</f>
      </c>
      <c r="B102" s="4" t="s">
        <f>=HYPERLINK("https://rossileiloes.com.br/lote/detalhe/29547", "LOTE COM 10 PRATELEIRAS COMPLETAS DE AÇO GALVANIZADO (NOVAS) ")</f>
      </c>
      <c r="C102" s="4" t="inlineStr">
        <is>
          <t>Não vendido</t>
        </is>
      </c>
      <c r="D102" s="4" t="inlineStr">
        <is>
          <t>0</t>
        </is>
      </c>
      <c r="E102" s="5" t="inlineStr">
        <is>
          <t>750,00</t>
        </is>
      </c>
      <c r="F102" s="4" t="inlineStr">
        <is>
          <t>50.00</t>
        </is>
      </c>
    </row>
    <row collapsed="false" customFormat="false" customHeight="false" hidden="false" ht="12.1" outlineLevel="0" r="103">
      <c r="A103" s="5" t="s">
        <f>=HYPERLINK("https://rossileiloes.com.br/lote/detalhe/29548", "098")</f>
      </c>
      <c r="B103" s="4" t="s">
        <f>=HYPERLINK("https://rossileiloes.com.br/lote/detalhe/29548", "LOTE COM 10 PRATELEIRAS COMPLETAS DE AÇO GALVANIZADO (NOVAS) ")</f>
      </c>
      <c r="C103" s="4" t="inlineStr">
        <is>
          <t>Não vendido</t>
        </is>
      </c>
      <c r="D103" s="4" t="inlineStr">
        <is>
          <t>0</t>
        </is>
      </c>
      <c r="E103" s="5" t="inlineStr">
        <is>
          <t>750,00</t>
        </is>
      </c>
      <c r="F103" s="4" t="inlineStr">
        <is>
          <t>50.00</t>
        </is>
      </c>
    </row>
    <row collapsed="false" customFormat="false" customHeight="false" hidden="false" ht="12.1" outlineLevel="0" r="104">
      <c r="A104" s="5" t="s">
        <f>=HYPERLINK("https://rossileiloes.com.br/lote/detalhe/29549", "099")</f>
      </c>
      <c r="B104" s="4" t="s">
        <f>=HYPERLINK("https://rossileiloes.com.br/lote/detalhe/29549", "LOTE COM 20 PRATELEIRAS COMPLETAS DE AÇO GALVANIZADO (NOVAS) ")</f>
      </c>
      <c r="C104" s="4" t="inlineStr">
        <is>
          <t>Não vendido</t>
        </is>
      </c>
      <c r="D104" s="4" t="inlineStr">
        <is>
          <t>0</t>
        </is>
      </c>
      <c r="E104" s="5" t="inlineStr">
        <is>
          <t>1.500,00</t>
        </is>
      </c>
      <c r="F104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2026-06-07T01:48:00.00Z</dcterms:created>
  <dc:creator>Tellks Tecnologia</dc:creator>
  <cp:revision>0</cp:revision>
</cp:coreProperties>
</file>