
<file path=[Content_Types].xml><?xml version="1.0" encoding="utf-8"?>
<Types xmlns="http://schemas.openxmlformats.org/package/2006/content-types">
  <Override PartName="/_rels/.rels" ContentType="application/vnd.openxmlformats-package.relationships+xml"/>
  <Override PartName="/xl/_rels/workbook.xml.rels" ContentType="application/vnd.openxmlformats-package.relationships+xml"/>
  <Override PartName="/xl/worksheets/sheet1.xml" ContentType="application/vnd.openxmlformats-officedocument.spreadsheetml.worksheet+xml"/>
  <Override PartName="/xl/workbook.xml" ContentType="application/vnd.openxmlformats-officedocument.spreadsheetml.sheet.main+xml"/>
  <Override PartName="/xl/styles.xml" ContentType="application/vnd.openxmlformats-officedocument.spreadsheetml.styles+xml"/>
  <Override PartName="/docProps/app.xml" ContentType="application/vnd.openxmlformats-officedocument.extended-properties+xml"/>
  <Override PartName="/docProps/core.xml" ContentType="application/vnd.openxmlformats-package.core-properties+xml"/>
</Types>
</file>

<file path=_rels/.rels><?xml version="1.0" encoding="UTF-8"?>
<Relationships xmlns="http://schemas.openxmlformats.org/package/2006/relationships"><Relationship Id="rId1" Type="http://schemas.openxmlformats.org/officeDocument/2006/relationships/officeDocument" Target="xl/workbook.xml"/><Relationship Id="rId2" Type="http://schemas.openxmlformats.org/package/2006/relationships/metadata/core-properties" Target="docProps/core.xml"/><Relationship Id="rId3" Type="http://schemas.openxmlformats.org/officeDocument/2006/relationships/extended-properties" Target="docProps/app.xml"/>
</Relationships>
</file>

<file path=xl/workbook.xml><?xml version="1.0" encoding="utf-8"?>
<workbook xmlns="http://schemas.openxmlformats.org/spreadsheetml/2006/main" xmlns:r="http://schemas.openxmlformats.org/officeDocument/2006/relationships">
  <fileVersion appName="Calc"/>
  <workbookPr backupFile="false" showObjects="all" date1904="false"/>
  <workbookProtection/>
  <bookViews>
    <workbookView activeTab="0" firstSheet="0" showHorizontalScroll="true" showSheetTabs="true" showVerticalScroll="true" tabRatio="212" windowHeight="8192" windowWidth="16384" xWindow="0" yWindow="0"/>
  </bookViews>
  <sheets>
    <sheet name="Lotes" sheetId="1" state="visible" r:id="rId2"/>
  </sheets>
  <calcPr iterateCount="100" refMode="A1" iterate="false" iterateDelta="0.001"/>
</workbook>
</file>

<file path=xl/styles.xml><?xml version="1.0" encoding="utf-8"?>
<styleSheet xmlns="http://schemas.openxmlformats.org/spreadsheetml/2006/main">
  <numFmts count="2">
    <numFmt numFmtId="164" formatCode="GENERAL"/>
    <numFmt numFmtId="165" formatCode="@"/>
  </numFmts>
  <fonts count="6">
    <font>
      <name val="Arial"/>
      <charset val="1"/>
      <family val="2"/>
      <sz val="10"/>
    </font>
    <font>
      <name val="Arial"/>
      <family val="0"/>
      <sz val="10"/>
    </font>
    <font>
      <name val="Arial"/>
      <family val="0"/>
      <sz val="10"/>
    </font>
    <font>
      <name val="Arial"/>
      <family val="0"/>
      <sz val="10"/>
    </font>
    <font>
      <name val="Arial"/>
      <charset val="1"/>
      <family val="2"/>
      <sz val="22"/>
      <color rgb="FF1C4E61"/>
      <b val="true"/>
    </font>
    <font>
      <name val="Arial"/>
      <charset val="1"/>
      <family val="2"/>
      <sz val="10"/>
      <b val="true"/>
    </font>
  </fonts>
  <fills count="2">
    <fill>
      <patternFill patternType="none"/>
    </fill>
    <fill>
      <patternFill patternType="gray125"/>
    </fill>
  </fills>
  <borders count="1">
    <border diagonalDown="false" diagonalUp="false">
      <left/>
      <right/>
      <top/>
      <bottom/>
      <diagonal/>
    </border>
  </borders>
  <cellStyleXfs count="20">
    <xf applyAlignment="true" applyBorder="true" applyFont="true" applyProtection="true" borderId="0" fillId="0" fontId="0" numFmtId="164">
      <alignment horizontal="general" indent="0" shrinkToFit="false" textRotation="0" vertical="bottom" wrapText="false"/>
      <protection hidden="false" locked="true"/>
    </xf>
    <xf applyAlignment="false" applyBorder="false" applyFont="true" applyProtection="false" borderId="0" fillId="0" fontId="1" numFmtId="0"/>
    <xf applyAlignment="false" applyBorder="false" applyFont="true" applyProtection="false" borderId="0" fillId="0" fontId="1" numFmtId="0"/>
    <xf applyAlignment="false" applyBorder="false" applyFont="true" applyProtection="false" borderId="0" fillId="0" fontId="2" numFmtId="0"/>
    <xf applyAlignment="false" applyBorder="false" applyFont="true" applyProtection="false" borderId="0" fillId="0" fontId="2" numFmtId="0"/>
    <xf applyAlignment="false" applyBorder="false" applyFont="true" applyProtection="false" borderId="0" fillId="0" fontId="0" numFmtId="0"/>
    <xf applyAlignment="false" applyBorder="false" applyFont="true" applyProtection="false" borderId="0" fillId="0" fontId="0" numFmtId="0"/>
    <xf applyAlignment="false" applyBorder="false" applyFont="true" applyProtection="false" borderId="0" fillId="0" fontId="0" numFmtId="0"/>
    <xf applyAlignment="false" applyBorder="false" applyFont="true" applyProtection="false" borderId="0" fillId="0" fontId="0" numFmtId="0"/>
    <xf applyAlignment="false" applyBorder="false" applyFont="true" applyProtection="false" borderId="0" fillId="0" fontId="0" numFmtId="0"/>
    <xf applyAlignment="false" applyBorder="false" applyFont="true" applyProtection="false" borderId="0" fillId="0" fontId="0" numFmtId="0"/>
    <xf applyAlignment="false" applyBorder="false" applyFont="true" applyProtection="false" borderId="0" fillId="0" fontId="0" numFmtId="0"/>
    <xf applyAlignment="false" applyBorder="false" applyFont="true" applyProtection="false" borderId="0" fillId="0" fontId="0" numFmtId="0"/>
    <xf applyAlignment="false" applyBorder="false" applyFont="true" applyProtection="false" borderId="0" fillId="0" fontId="0" numFmtId="0"/>
    <xf applyAlignment="false" applyBorder="false" applyFont="true" applyProtection="false" borderId="0" fillId="0" fontId="0" numFmtId="0"/>
    <xf applyAlignment="false" applyBorder="false" applyFont="true" applyProtection="false" borderId="0" fillId="0" fontId="1" numFmtId="43"/>
    <xf applyAlignment="false" applyBorder="false" applyFont="true" applyProtection="false" borderId="0" fillId="0" fontId="1" numFmtId="41"/>
    <xf applyAlignment="false" applyBorder="false" applyFont="true" applyProtection="false" borderId="0" fillId="0" fontId="1" numFmtId="44"/>
    <xf applyAlignment="false" applyBorder="false" applyFont="true" applyProtection="false" borderId="0" fillId="0" fontId="1" numFmtId="42"/>
    <xf applyAlignment="false" applyBorder="false" applyFont="true" applyProtection="false" borderId="0" fillId="0" fontId="1" numFmtId="9"/>
  </cellStyleXfs>
  <cellXfs count="6">
    <xf applyAlignment="false" applyBorder="false" applyFont="true" applyProtection="false" borderId="0" fillId="0" fontId="0" numFmtId="164" xfId="0">
      <alignment horizontal="general" vertical="bottom" textRotation="0" wrapText="false" indent="0" shrinkToFit="false"/>
      <protection locked="true" hidden="false"/>
    </xf>
    <xf applyAlignment="false" applyBorder="false" applyFont="true" applyProtection="false" borderId="0" fillId="0" fontId="0" numFmtId="165" xfId="0">
      <alignment horizontal="general" vertical="bottom" textRotation="0" wrapText="false" indent="0" shrinkToFit="false"/>
      <protection locked="true" hidden="false"/>
    </xf>
    <xf applyAlignment="false" applyBorder="false" applyFont="true" applyProtection="false" borderId="0" fillId="0" fontId="4" numFmtId="165" xfId="0">
      <alignment horizontal="general" vertical="bottom" textRotation="0" wrapText="false" indent="0" shrinkToFit="false"/>
      <protection locked="true" hidden="false"/>
    </xf>
    <xf applyAlignment="false" applyBorder="false" applyFont="true" applyProtection="false" borderId="0" fillId="0" fontId="5" numFmtId="165" xfId="0">
      <alignment horizontal="general" vertical="bottom" textRotation="0" wrapText="false" indent="0" shrinkToFit="false"/>
      <protection locked="true" hidden="false"/>
    </xf>
    <xf applyAlignment="false" applyBorder="false" applyFont="true" applyProtection="false" borderId="0" fillId="0" fontId="0" numFmtId="165" xfId="0">
      <alignment horizontal="general" vertical="bottom" textRotation="0" wrapText="false" indent="0" shrinkToFit="false"/>
      <protection locked="true" hidden="false"/>
    </xf>
    <xf applyAlignment="true" applyBorder="false" applyFont="true" applyProtection="false" borderId="0" fillId="0" fontId="5" numFmtId="165" xfId="0">
      <alignment horizontal="right" vertical="bottom" textRotation="0" wrapText="false" indent="0" shrinkToFit="false"/>
      <protection locked="true" hidden="false"/>
    </xf>
  </cellXfs>
  <cellStyles count="6">
    <cellStyle builtinId="0" customBuiltin="false" name="Normal" xfId="0"/>
    <cellStyle builtinId="3" customBuiltin="false" name="Comma" xfId="15"/>
    <cellStyle builtinId="6" customBuiltin="false" name="Comma [0]" xfId="16"/>
    <cellStyle builtinId="4" customBuiltin="false" name="Currency" xfId="17"/>
    <cellStyle builtinId="7" customBuiltin="false" name="Currency [0]" xfId="18"/>
    <cellStyle builtinId="5" customBuiltin="false" name="Percent" xfId="19"/>
  </cellStyles>
</styleSheet>
</file>

<file path=xl/_rels/workbook.xml.rels><?xml version="1.0" encoding="UTF-8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worksheet" Target="worksheets/sheet1.xml"/>
</Relationships>
</file>

<file path=xl/worksheets/sheet1.xml><?xml version="1.0" encoding="utf-8"?>
<worksheet xmlns="http://schemas.openxmlformats.org/spreadsheetml/2006/main" xmlns:r="http://schemas.openxmlformats.org/officeDocument/2006/relationships">
  <sheetPr filterMode="false">
    <pageSetUpPr fitToPage="false"/>
  </sheetPr>
  <dimension ref="A1:F66"/>
  <sheetViews>
    <sheetView colorId="64" defaultGridColor="true" rightToLeft="false" showFormulas="false" showGridLines="true" showOutlineSymbols="true" showRowColHeaders="true" showZeros="true" tabSelected="true" topLeftCell="A1" view="normal" windowProtection="false" workbookViewId="0" zoomScale="100" zoomScaleNormal="100" zoomScalePageLayoutView="100">
      <selection activeCell="A1" activeCellId="0" pane="topLeft" sqref="A1"/>
    </sheetView>
  </sheetViews>
  <cols>
    <col collapsed="false" hidden="false" max="1025" min="1" style="0" width="11.5"/>
  </cols>
  <sheetData>
    <row collapsed="false" customFormat="false" customHeight="false" hidden="false" ht="12.1" outlineLevel="0" r="1">
      <c r="A1" s="1"/>
      <c r="B1" s="1"/>
      <c r="C1" s="1"/>
    </row>
    <row collapsed="false" customFormat="false" customHeight="false" hidden="false" ht="12.1" outlineLevel="0" r="2">
      <c r="A2" s="2" t="inlineStr">
        <is>
          <t>Rossi leilões</t>
        </is>
      </c>
      <c r="B2" s="2"/>
      <c r="C2" s="2"/>
      <c r="D2" s="2"/>
      <c r="E2" s="2"/>
    </row>
    <row collapsed="false" customFormat="false" customHeight="false" hidden="false" ht="12.1" outlineLevel="0" r="3">
      <c r="A3" s="1"/>
      <c r="B3" s="1"/>
      <c r="C3" s="1"/>
    </row>
    <row collapsed="false" customFormat="false" customHeight="false" hidden="false" ht="12.1" outlineLevel="0" r="4">
      <c r="A4" s="1"/>
      <c r="B4" s="1"/>
      <c r="C4" s="1"/>
    </row>
    <row collapsed="false" customFormat="false" customHeight="false" hidden="false" ht="12.1" outlineLevel="0" r="5">
      <c r="A5" s="1"/>
      <c r="B5" s="1"/>
      <c r="C5" s="1"/>
    </row>
    <row collapsed="false" customFormat="false" customHeight="false" hidden="false" ht="12.1" outlineLevel="0" r="6">
      <c r="A6" s="3" t="inlineStr">
        <is>
          <t>Leilão</t>
        </is>
      </c>
      <c r="B6" s="4" t="inlineStr">
        <is>
          <t>TUBOS INOX* BARRAS ALUMÍNIO* TRILHOS* VIGAS* VIDROS* MOTORES* BOMBONAS* ISOPOR* LÃ</t>
        </is>
      </c>
      <c r="C6" s="4"/>
      <c r="D6" s="4"/>
      <c r="E6" s="4"/>
      <c r="F6" s="4"/>
    </row>
    <row collapsed="false" customFormat="false" customHeight="false" hidden="false" ht="12.1" outlineLevel="0" r="7">
      <c r="A7" s="3" t="inlineStr">
        <is>
          <t>Data</t>
        </is>
      </c>
      <c r="B7" s="4" t="inlineStr">
        <is>
          <t>31/01/2020 09:00</t>
        </is>
      </c>
      <c r="C7" s="4"/>
      <c r="D7" s="4"/>
      <c r="E7" s="4"/>
      <c r="F7" s="4"/>
    </row>
    <row collapsed="false" customFormat="false" customHeight="false" hidden="false" ht="12.1" outlineLevel="0" r="8">
      <c r="A8" s="3" t="inlineStr">
        <is>
          <t>Leiloeiro</t>
        </is>
      </c>
      <c r="B8" s="4" t="inlineStr">
        <is>
          <t>Gustavo Rossi</t>
        </is>
      </c>
      <c r="C8" s="4"/>
      <c r="D8" s="4"/>
      <c r="E8" s="4"/>
      <c r="F8" s="4"/>
    </row>
    <row collapsed="false" customFormat="false" customHeight="false" hidden="false" ht="12.1" outlineLevel="0" r="9">
      <c r="A9" s="1"/>
      <c r="B9" s="1"/>
      <c r="C9" s="1"/>
    </row>
    <row collapsed="false" customFormat="false" customHeight="false" hidden="false" ht="12.1" outlineLevel="0" r="10">
      <c r="A10" s="3" t="inlineStr">
        <is>
          <t>Lote</t>
        </is>
      </c>
      <c r="B10" s="3" t="inlineStr">
        <is>
          <t>Descrição</t>
        </is>
      </c>
      <c r="C10" s="3" t="inlineStr">
        <is>
          <t>Status</t>
        </is>
      </c>
      <c r="D10" s="3" t="inlineStr">
        <is>
          <t>Lances</t>
        </is>
      </c>
      <c r="E10" s="3" t="inlineStr">
        <is>
          <t>Lance atual</t>
        </is>
      </c>
      <c r="F10" s="3" t="inlineStr">
        <is>
          <t>Inc. mínimo</t>
        </is>
      </c>
    </row>
    <row collapsed="false" customFormat="false" customHeight="false" hidden="false" ht="12.1" outlineLevel="0" r="11">
      <c r="A11" s="5" t="s">
        <f>=HYPERLINK("https://rossileiloes.com.br/lote/detalhe/40847", "001")</f>
      </c>
      <c r="B11" s="4" t="s">
        <f>=HYPERLINK("https://rossileiloes.com.br/lote/detalhe/40847", " Lote com: 50un Tubos de inox linha 400 de 2,5" de diâmetro e 2mm de espessura, 3 metros de comprimento")</f>
      </c>
      <c r="C11" s="4" t="inlineStr">
        <is>
          <t>Não vendido</t>
        </is>
      </c>
      <c r="D11" s="4" t="inlineStr">
        <is>
          <t>2</t>
        </is>
      </c>
      <c r="E11" s="5" t="inlineStr">
        <is>
          <t>2.200,00</t>
        </is>
      </c>
      <c r="F11" s="4" t="inlineStr">
        <is>
          <t>200.00</t>
        </is>
      </c>
    </row>
    <row collapsed="false" customFormat="false" customHeight="false" hidden="false" ht="12.1" outlineLevel="0" r="12">
      <c r="A12" s="5" t="s">
        <f>=HYPERLINK("https://rossileiloes.com.br/lote/detalhe/40841", "002")</f>
      </c>
      <c r="B12" s="4" t="s">
        <f>=HYPERLINK("https://rossileiloes.com.br/lote/detalhe/40841", " Lote com: 50un Tubos de inox linha 400 de 2,5" de diâmetro e 2mm de espessura, 3 metros de comprimento")</f>
      </c>
      <c r="C12" s="4" t="inlineStr">
        <is>
          <t>Vendido</t>
        </is>
      </c>
      <c r="D12" s="4" t="inlineStr">
        <is>
          <t>2</t>
        </is>
      </c>
      <c r="E12" s="5" t="inlineStr">
        <is>
          <t>2.500,00</t>
        </is>
      </c>
      <c r="F12" s="4" t="inlineStr">
        <is>
          <t>200.00</t>
        </is>
      </c>
    </row>
    <row collapsed="false" customFormat="false" customHeight="false" hidden="false" ht="12.1" outlineLevel="0" r="13">
      <c r="A13" s="5" t="s">
        <f>=HYPERLINK("https://rossileiloes.com.br/lote/detalhe/40863", "003")</f>
      </c>
      <c r="B13" s="4" t="s">
        <f>=HYPERLINK("https://rossileiloes.com.br/lote/detalhe/40863", " Lote com: 50un Tubos de inox linha 400 de 2,5" de diâmetro e 2mm de espessura, 3 metros de comprimento")</f>
      </c>
      <c r="C13" s="4" t="inlineStr">
        <is>
          <t>Vendido</t>
        </is>
      </c>
      <c r="D13" s="4" t="inlineStr">
        <is>
          <t>2</t>
        </is>
      </c>
      <c r="E13" s="5" t="inlineStr">
        <is>
          <t>2.300,00</t>
        </is>
      </c>
      <c r="F13" s="4" t="inlineStr">
        <is>
          <t>200.00</t>
        </is>
      </c>
    </row>
    <row collapsed="false" customFormat="false" customHeight="false" hidden="false" ht="12.1" outlineLevel="0" r="14">
      <c r="A14" s="5" t="s">
        <f>=HYPERLINK("https://rossileiloes.com.br/lote/detalhe/40837", "004")</f>
      </c>
      <c r="B14" s="4" t="s">
        <f>=HYPERLINK("https://rossileiloes.com.br/lote/detalhe/40837", " Lote com: 50un Tubos de inox linha 400 de 2,5" de diâmetro e 2mm de espessura, 3 metros de comprimento")</f>
      </c>
      <c r="C14" s="4" t="inlineStr">
        <is>
          <t>Não vendido</t>
        </is>
      </c>
      <c r="D14" s="4" t="inlineStr">
        <is>
          <t>1</t>
        </is>
      </c>
      <c r="E14" s="5" t="inlineStr">
        <is>
          <t>2.000,00</t>
        </is>
      </c>
      <c r="F14" s="4" t="inlineStr">
        <is>
          <t>200.00</t>
        </is>
      </c>
    </row>
    <row collapsed="false" customFormat="false" customHeight="false" hidden="false" ht="12.1" outlineLevel="0" r="15">
      <c r="A15" s="5" t="s">
        <f>=HYPERLINK("https://rossileiloes.com.br/lote/detalhe/40856", "005")</f>
      </c>
      <c r="B15" s="4" t="s">
        <f>=HYPERLINK("https://rossileiloes.com.br/lote/detalhe/40856", " Lote com: 50un Tubos de inox linha 400 de 2,5" de diâmetro e 2mm de espessura, 3 metros de comprimento")</f>
      </c>
      <c r="C15" s="4" t="inlineStr">
        <is>
          <t>Vendido</t>
        </is>
      </c>
      <c r="D15" s="4" t="inlineStr">
        <is>
          <t>2</t>
        </is>
      </c>
      <c r="E15" s="5" t="inlineStr">
        <is>
          <t>2.300,00</t>
        </is>
      </c>
      <c r="F15" s="4" t="inlineStr">
        <is>
          <t>200.00</t>
        </is>
      </c>
    </row>
    <row collapsed="false" customFormat="false" customHeight="false" hidden="false" ht="12.1" outlineLevel="0" r="16">
      <c r="A16" s="5" t="s">
        <f>=HYPERLINK("https://rossileiloes.com.br/lote/detalhe/40855", "006")</f>
      </c>
      <c r="B16" s="4" t="s">
        <f>=HYPERLINK("https://rossileiloes.com.br/lote/detalhe/40855", " Lote com: 50un Tubos de inox linha 400 de 2,5" de diâmetro e 2mm de espessura, 3 metros de comprimento")</f>
      </c>
      <c r="C16" s="4" t="inlineStr">
        <is>
          <t>Vendido</t>
        </is>
      </c>
      <c r="D16" s="4" t="inlineStr">
        <is>
          <t>2</t>
        </is>
      </c>
      <c r="E16" s="5" t="inlineStr">
        <is>
          <t>2.300,00</t>
        </is>
      </c>
      <c r="F16" s="4" t="inlineStr">
        <is>
          <t>200.00</t>
        </is>
      </c>
    </row>
    <row collapsed="false" customFormat="false" customHeight="false" hidden="false" ht="12.1" outlineLevel="0" r="17">
      <c r="A17" s="5" t="s">
        <f>=HYPERLINK("https://rossileiloes.com.br/lote/detalhe/40873", "007")</f>
      </c>
      <c r="B17" s="4" t="s">
        <f>=HYPERLINK("https://rossileiloes.com.br/lote/detalhe/40873", " Lote com: 75un Tubos de inox linha 400 de 2,5" de diâmetro e 2mm de espessura, 2 metros de comprimento")</f>
      </c>
      <c r="C17" s="4" t="inlineStr">
        <is>
          <t>Não vendido</t>
        </is>
      </c>
      <c r="D17" s="4" t="inlineStr">
        <is>
          <t>0</t>
        </is>
      </c>
      <c r="E17" s="5" t="inlineStr">
        <is>
          <t>2.500,00</t>
        </is>
      </c>
      <c r="F17" s="4" t="inlineStr">
        <is>
          <t>200.00</t>
        </is>
      </c>
    </row>
    <row collapsed="false" customFormat="false" customHeight="false" hidden="false" ht="12.1" outlineLevel="0" r="18">
      <c r="A18" s="5" t="s">
        <f>=HYPERLINK("https://rossileiloes.com.br/lote/detalhe/40861", "008")</f>
      </c>
      <c r="B18" s="4" t="s">
        <f>=HYPERLINK("https://rossileiloes.com.br/lote/detalhe/40861", " Lote com: 75un Tubos de inox linha 400 de 2,5" de diâmetro e 2mm de espessura, 2 metros de comprimento")</f>
      </c>
      <c r="C18" s="4" t="inlineStr">
        <is>
          <t>Não vendido</t>
        </is>
      </c>
      <c r="D18" s="4" t="inlineStr">
        <is>
          <t>0</t>
        </is>
      </c>
      <c r="E18" s="5" t="inlineStr">
        <is>
          <t>2.500,00</t>
        </is>
      </c>
      <c r="F18" s="4" t="inlineStr">
        <is>
          <t>200.00</t>
        </is>
      </c>
    </row>
    <row collapsed="false" customFormat="false" customHeight="false" hidden="false" ht="12.1" outlineLevel="0" r="19">
      <c r="A19" s="5" t="s">
        <f>=HYPERLINK("https://rossileiloes.com.br/lote/detalhe/40851", "009")</f>
      </c>
      <c r="B19" s="4" t="s">
        <f>=HYPERLINK("https://rossileiloes.com.br/lote/detalhe/40851", " Lote com: 75un Tubos de inox linha 400 de 2,5" de diâmetro e 2mm de espessura, 2 metros de comprimento")</f>
      </c>
      <c r="C19" s="4" t="inlineStr">
        <is>
          <t>Não vendido</t>
        </is>
      </c>
      <c r="D19" s="4" t="inlineStr">
        <is>
          <t>0</t>
        </is>
      </c>
      <c r="E19" s="5" t="inlineStr">
        <is>
          <t>2.500,00</t>
        </is>
      </c>
      <c r="F19" s="4" t="inlineStr">
        <is>
          <t>200.00</t>
        </is>
      </c>
    </row>
    <row collapsed="false" customFormat="false" customHeight="false" hidden="false" ht="12.1" outlineLevel="0" r="20">
      <c r="A20" s="5" t="s">
        <f>=HYPERLINK("https://rossileiloes.com.br/lote/detalhe/40845", "010")</f>
      </c>
      <c r="B20" s="4" t="s">
        <f>=HYPERLINK("https://rossileiloes.com.br/lote/detalhe/40845", " Lote com: 75un Tubos de inox linha 400 de 2,5" de diâmetro e 2mm de espessura, 2 metros de comprimento")</f>
      </c>
      <c r="C20" s="4" t="inlineStr">
        <is>
          <t>Não vendido</t>
        </is>
      </c>
      <c r="D20" s="4" t="inlineStr">
        <is>
          <t>0</t>
        </is>
      </c>
      <c r="E20" s="5" t="inlineStr">
        <is>
          <t>2.500,00</t>
        </is>
      </c>
      <c r="F20" s="4" t="inlineStr">
        <is>
          <t>200.00</t>
        </is>
      </c>
    </row>
    <row collapsed="false" customFormat="false" customHeight="false" hidden="false" ht="12.1" outlineLevel="0" r="21">
      <c r="A21" s="5" t="s">
        <f>=HYPERLINK("https://rossileiloes.com.br/lote/detalhe/40862", "011")</f>
      </c>
      <c r="B21" s="4" t="s">
        <f>=HYPERLINK("https://rossileiloes.com.br/lote/detalhe/40862", " Lote com: 75un Tubos de inox linha 400 de 2,5" de diâmetro e 2mm de espessura, 2 metros de comprimento")</f>
      </c>
      <c r="C21" s="4" t="inlineStr">
        <is>
          <t>Não vendido</t>
        </is>
      </c>
      <c r="D21" s="4" t="inlineStr">
        <is>
          <t>0</t>
        </is>
      </c>
      <c r="E21" s="5" t="inlineStr">
        <is>
          <t>2.500,00</t>
        </is>
      </c>
      <c r="F21" s="4" t="inlineStr">
        <is>
          <t>200.00</t>
        </is>
      </c>
    </row>
    <row collapsed="false" customFormat="false" customHeight="false" hidden="false" ht="12.1" outlineLevel="0" r="22">
      <c r="A22" s="5" t="s">
        <f>=HYPERLINK("https://rossileiloes.com.br/lote/detalhe/40874", "012")</f>
      </c>
      <c r="B22" s="4" t="s">
        <f>=HYPERLINK("https://rossileiloes.com.br/lote/detalhe/40874", " Lote com: 75un Tubos de inox linha 400 de 2,5" de diâmetro e 2mm de espessura, 2 metros de comprimento")</f>
      </c>
      <c r="C22" s="4" t="inlineStr">
        <is>
          <t>Não vendido</t>
        </is>
      </c>
      <c r="D22" s="4" t="inlineStr">
        <is>
          <t>0</t>
        </is>
      </c>
      <c r="E22" s="5" t="inlineStr">
        <is>
          <t>2.500,00</t>
        </is>
      </c>
      <c r="F22" s="4" t="inlineStr">
        <is>
          <t>200.00</t>
        </is>
      </c>
    </row>
    <row collapsed="false" customFormat="false" customHeight="false" hidden="false" ht="12.1" outlineLevel="0" r="23">
      <c r="A23" s="5" t="s">
        <f>=HYPERLINK("https://rossileiloes.com.br/lote/detalhe/40880", "013")</f>
      </c>
      <c r="B23" s="4" t="s">
        <f>=HYPERLINK("https://rossileiloes.com.br/lote/detalhe/40880", " Lote com: 100un Bombona de plástico de 220 litros")</f>
      </c>
      <c r="C23" s="4" t="inlineStr">
        <is>
          <t>Não vendido</t>
        </is>
      </c>
      <c r="D23" s="4" t="inlineStr">
        <is>
          <t>0</t>
        </is>
      </c>
      <c r="E23" s="5" t="inlineStr">
        <is>
          <t>3.000,00</t>
        </is>
      </c>
      <c r="F23" s="4" t="inlineStr">
        <is>
          <t>200.00</t>
        </is>
      </c>
    </row>
    <row collapsed="false" customFormat="false" customHeight="false" hidden="false" ht="12.1" outlineLevel="0" r="24">
      <c r="A24" s="5" t="s">
        <f>=HYPERLINK("https://rossileiloes.com.br/lote/detalhe/40869", "014")</f>
      </c>
      <c r="B24" s="4" t="s">
        <f>=HYPERLINK("https://rossileiloes.com.br/lote/detalhe/40869", " Lote com: 100un Bombona de plástico de 220 litros")</f>
      </c>
      <c r="C24" s="4" t="inlineStr">
        <is>
          <t>Não vendido</t>
        </is>
      </c>
      <c r="D24" s="4" t="inlineStr">
        <is>
          <t>0</t>
        </is>
      </c>
      <c r="E24" s="5" t="inlineStr">
        <is>
          <t>3.000,00</t>
        </is>
      </c>
      <c r="F24" s="4" t="inlineStr">
        <is>
          <t>200.00</t>
        </is>
      </c>
    </row>
    <row collapsed="false" customFormat="false" customHeight="false" hidden="false" ht="12.1" outlineLevel="0" r="25">
      <c r="A25" s="5" t="s">
        <f>=HYPERLINK("https://rossileiloes.com.br/lote/detalhe/40872", "015")</f>
      </c>
      <c r="B25" s="4" t="s">
        <f>=HYPERLINK("https://rossileiloes.com.br/lote/detalhe/40872", " Lote com: 100un Bombona de plástico de 220 litros")</f>
      </c>
      <c r="C25" s="4" t="inlineStr">
        <is>
          <t>Não vendido</t>
        </is>
      </c>
      <c r="D25" s="4" t="inlineStr">
        <is>
          <t>0</t>
        </is>
      </c>
      <c r="E25" s="5" t="inlineStr">
        <is>
          <t>3.000,00</t>
        </is>
      </c>
      <c r="F25" s="4" t="inlineStr">
        <is>
          <t>200.00</t>
        </is>
      </c>
    </row>
    <row collapsed="false" customFormat="false" customHeight="false" hidden="false" ht="12.1" outlineLevel="0" r="26">
      <c r="A26" s="5" t="s">
        <f>=HYPERLINK("https://rossileiloes.com.br/lote/detalhe/40870", "016")</f>
      </c>
      <c r="B26" s="4" t="s">
        <f>=HYPERLINK("https://rossileiloes.com.br/lote/detalhe/40870", " Lote com: 100un Bombona de plástico de 220 litros")</f>
      </c>
      <c r="C26" s="4" t="inlineStr">
        <is>
          <t>Não vendido</t>
        </is>
      </c>
      <c r="D26" s="4" t="inlineStr">
        <is>
          <t>0</t>
        </is>
      </c>
      <c r="E26" s="5" t="inlineStr">
        <is>
          <t>3.000,00</t>
        </is>
      </c>
      <c r="F26" s="4" t="inlineStr">
        <is>
          <t>200.00</t>
        </is>
      </c>
    </row>
    <row collapsed="false" customFormat="false" customHeight="false" hidden="false" ht="12.1" outlineLevel="0" r="27">
      <c r="A27" s="5" t="s">
        <f>=HYPERLINK("https://rossileiloes.com.br/lote/detalhe/40867", "017")</f>
      </c>
      <c r="B27" s="4" t="s">
        <f>=HYPERLINK("https://rossileiloes.com.br/lote/detalhe/40867", " Lote com: 100un Bombona de plástico de 220 litros")</f>
      </c>
      <c r="C27" s="4" t="inlineStr">
        <is>
          <t>Não vendido</t>
        </is>
      </c>
      <c r="D27" s="4" t="inlineStr">
        <is>
          <t>0</t>
        </is>
      </c>
      <c r="E27" s="5" t="inlineStr">
        <is>
          <t>3.000,00</t>
        </is>
      </c>
      <c r="F27" s="4" t="inlineStr">
        <is>
          <t>200.00</t>
        </is>
      </c>
    </row>
    <row collapsed="false" customFormat="false" customHeight="false" hidden="false" ht="12.1" outlineLevel="0" r="28">
      <c r="A28" s="5" t="s">
        <f>=HYPERLINK("https://rossileiloes.com.br/lote/detalhe/40860", "018")</f>
      </c>
      <c r="B28" s="4" t="s">
        <f>=HYPERLINK("https://rossileiloes.com.br/lote/detalhe/40860", " Lote com: 10un Container IBC de 1000 litros")</f>
      </c>
      <c r="C28" s="4" t="inlineStr">
        <is>
          <t>Não vendido</t>
        </is>
      </c>
      <c r="D28" s="4" t="inlineStr">
        <is>
          <t>1</t>
        </is>
      </c>
      <c r="E28" s="5" t="inlineStr">
        <is>
          <t>500,00</t>
        </is>
      </c>
      <c r="F28" s="4" t="inlineStr">
        <is>
          <t>100.00</t>
        </is>
      </c>
    </row>
    <row collapsed="false" customFormat="false" customHeight="false" hidden="false" ht="12.1" outlineLevel="0" r="29">
      <c r="A29" s="5" t="s">
        <f>=HYPERLINK("https://rossileiloes.com.br/lote/detalhe/40857", "019")</f>
      </c>
      <c r="B29" s="4" t="s">
        <f>=HYPERLINK("https://rossileiloes.com.br/lote/detalhe/40857", " Lote com: 35un Isopor de 1,2x1x1 metro")</f>
      </c>
      <c r="C29" s="4" t="inlineStr">
        <is>
          <t>Não vendido</t>
        </is>
      </c>
      <c r="D29" s="4" t="inlineStr">
        <is>
          <t>0</t>
        </is>
      </c>
      <c r="E29" s="5" t="inlineStr">
        <is>
          <t>1.500,00</t>
        </is>
      </c>
      <c r="F29" s="4" t="inlineStr">
        <is>
          <t>100.00</t>
        </is>
      </c>
    </row>
    <row collapsed="false" customFormat="false" customHeight="false" hidden="false" ht="12.1" outlineLevel="0" r="30">
      <c r="A30" s="5" t="s">
        <f>=HYPERLINK("https://rossileiloes.com.br/lote/detalhe/40852", "020")</f>
      </c>
      <c r="B30" s="4" t="s">
        <f>=HYPERLINK("https://rossileiloes.com.br/lote/detalhe/40852", " Lote com: 10.000kg 10 toneladas de trilho ferroviário de aprox. 12cm de altura, aprox. e 7 metros de comprimento")</f>
      </c>
      <c r="C30" s="4" t="inlineStr">
        <is>
          <t>Vendido</t>
        </is>
      </c>
      <c r="D30" s="4" t="inlineStr">
        <is>
          <t>1</t>
        </is>
      </c>
      <c r="E30" s="5" t="inlineStr">
        <is>
          <t>12.000,00</t>
        </is>
      </c>
      <c r="F30" s="4" t="inlineStr">
        <is>
          <t>250.00</t>
        </is>
      </c>
    </row>
    <row collapsed="false" customFormat="false" customHeight="false" hidden="false" ht="12.1" outlineLevel="0" r="31">
      <c r="A31" s="5" t="s">
        <f>=HYPERLINK("https://rossileiloes.com.br/lote/detalhe/40844", "022")</f>
      </c>
      <c r="B31" s="4" t="s">
        <f>=HYPERLINK("https://rossileiloes.com.br/lote/detalhe/40844", " Lote com: 10.000kg 10 toneladas de trilho ferroviário de aprox. 12cm de altura, aprox. e 7 metros de comprimento")</f>
      </c>
      <c r="C31" s="4" t="inlineStr">
        <is>
          <t>Não vendido</t>
        </is>
      </c>
      <c r="D31" s="4" t="inlineStr">
        <is>
          <t>0</t>
        </is>
      </c>
      <c r="E31" s="5" t="inlineStr">
        <is>
          <t>12.000,00</t>
        </is>
      </c>
      <c r="F31" s="4" t="inlineStr">
        <is>
          <t>250.00</t>
        </is>
      </c>
    </row>
    <row collapsed="false" customFormat="false" customHeight="false" hidden="false" ht="12.1" outlineLevel="0" r="32">
      <c r="A32" s="5" t="s">
        <f>=HYPERLINK("https://rossileiloes.com.br/lote/detalhe/40854", "023")</f>
      </c>
      <c r="B32" s="4" t="s">
        <f>=HYPERLINK("https://rossileiloes.com.br/lote/detalhe/40854", " Lote com: 10.000kg 10 toneladas de trilho ferroviário de aprox. 12cm de altura, aprox. e 7 metros de comprimento")</f>
      </c>
      <c r="C32" s="4" t="inlineStr">
        <is>
          <t>Não vendido</t>
        </is>
      </c>
      <c r="D32" s="4" t="inlineStr">
        <is>
          <t>0</t>
        </is>
      </c>
      <c r="E32" s="5" t="inlineStr">
        <is>
          <t>12.000,00</t>
        </is>
      </c>
      <c r="F32" s="4" t="inlineStr">
        <is>
          <t>250.00</t>
        </is>
      </c>
    </row>
    <row collapsed="false" customFormat="false" customHeight="false" hidden="false" ht="12.1" outlineLevel="0" r="33">
      <c r="A33" s="5" t="s">
        <f>=HYPERLINK("https://rossileiloes.com.br/lote/detalhe/40848", "024")</f>
      </c>
      <c r="B33" s="4" t="s">
        <f>=HYPERLINK("https://rossileiloes.com.br/lote/detalhe/40848", " Lote com: 10.000kg 10 toneladas de trilho ferroviário de aprox. 12cm de altura, aprox. e 7 metros de comprimento")</f>
      </c>
      <c r="C33" s="4" t="inlineStr">
        <is>
          <t>Não vendido</t>
        </is>
      </c>
      <c r="D33" s="4" t="inlineStr">
        <is>
          <t>0</t>
        </is>
      </c>
      <c r="E33" s="5" t="inlineStr">
        <is>
          <t>12.000,00</t>
        </is>
      </c>
      <c r="F33" s="4" t="inlineStr">
        <is>
          <t>250.00</t>
        </is>
      </c>
    </row>
    <row collapsed="false" customFormat="false" customHeight="false" hidden="false" ht="12.1" outlineLevel="0" r="34">
      <c r="A34" s="5" t="s">
        <f>=HYPERLINK("https://rossileiloes.com.br/lote/detalhe/40850", "025")</f>
      </c>
      <c r="B34" s="4" t="s">
        <f>=HYPERLINK("https://rossileiloes.com.br/lote/detalhe/40850", " Lote com: 100un Motor de geladeira/bebedouro embraco SMIS10HLR 127V ")</f>
      </c>
      <c r="C34" s="4" t="inlineStr">
        <is>
          <t>Não vendido</t>
        </is>
      </c>
      <c r="D34" s="4" t="inlineStr">
        <is>
          <t>0</t>
        </is>
      </c>
      <c r="E34" s="5" t="inlineStr">
        <is>
          <t>3.000,00</t>
        </is>
      </c>
      <c r="F34" s="4" t="inlineStr">
        <is>
          <t>200.00</t>
        </is>
      </c>
    </row>
    <row collapsed="false" customFormat="false" customHeight="false" hidden="false" ht="12.1" outlineLevel="0" r="35">
      <c r="A35" s="5" t="s">
        <f>=HYPERLINK("https://rossileiloes.com.br/lote/detalhe/40865", "026")</f>
      </c>
      <c r="B35" s="4" t="s">
        <f>=HYPERLINK("https://rossileiloes.com.br/lote/detalhe/40865", " Lote com: 100un Motor de geladeira/bebedouro embraco SMIS10HLR 127V ")</f>
      </c>
      <c r="C35" s="4" t="inlineStr">
        <is>
          <t>Não vendido</t>
        </is>
      </c>
      <c r="D35" s="4" t="inlineStr">
        <is>
          <t>0</t>
        </is>
      </c>
      <c r="E35" s="5" t="inlineStr">
        <is>
          <t>3.000,00</t>
        </is>
      </c>
      <c r="F35" s="4" t="inlineStr">
        <is>
          <t>200.00</t>
        </is>
      </c>
    </row>
    <row collapsed="false" customFormat="false" customHeight="false" hidden="false" ht="12.1" outlineLevel="0" r="36">
      <c r="A36" s="5" t="s">
        <f>=HYPERLINK("https://rossileiloes.com.br/lote/detalhe/40890", "027")</f>
      </c>
      <c r="B36" s="4" t="s">
        <f>=HYPERLINK("https://rossileiloes.com.br/lote/detalhe/40890", " Lote com: 100un Motor de geladeira/bebedouro embraco SMIS10HLR 127V ")</f>
      </c>
      <c r="C36" s="4" t="inlineStr">
        <is>
          <t>Não vendido</t>
        </is>
      </c>
      <c r="D36" s="4" t="inlineStr">
        <is>
          <t>0</t>
        </is>
      </c>
      <c r="E36" s="5" t="inlineStr">
        <is>
          <t>3.000,00</t>
        </is>
      </c>
      <c r="F36" s="4" t="inlineStr">
        <is>
          <t>200.00</t>
        </is>
      </c>
    </row>
    <row collapsed="false" customFormat="false" customHeight="false" hidden="false" ht="12.1" outlineLevel="0" r="37">
      <c r="A37" s="5" t="s">
        <f>=HYPERLINK("https://rossileiloes.com.br/lote/detalhe/40871", "028")</f>
      </c>
      <c r="B37" s="4" t="s">
        <f>=HYPERLINK("https://rossileiloes.com.br/lote/detalhe/40871", " Lote com: 100un Motor de geladeira/bebedouro embraco SMIS10HLR 127V ")</f>
      </c>
      <c r="C37" s="4" t="inlineStr">
        <is>
          <t>Não vendido</t>
        </is>
      </c>
      <c r="D37" s="4" t="inlineStr">
        <is>
          <t>0</t>
        </is>
      </c>
      <c r="E37" s="5" t="inlineStr">
        <is>
          <t>3.000,00</t>
        </is>
      </c>
      <c r="F37" s="4" t="inlineStr">
        <is>
          <t>200.00</t>
        </is>
      </c>
    </row>
    <row collapsed="false" customFormat="false" customHeight="false" hidden="false" ht="12.1" outlineLevel="0" r="38">
      <c r="A38" s="5" t="s">
        <f>=HYPERLINK("https://rossileiloes.com.br/lote/detalhe/40879", "029")</f>
      </c>
      <c r="B38" s="4" t="s">
        <f>=HYPERLINK("https://rossileiloes.com.br/lote/detalhe/40879", " Lote com: 100un Motor de geladeira/bebedouro embraco SMIS10HLR 127V ")</f>
      </c>
      <c r="C38" s="4" t="inlineStr">
        <is>
          <t>Não vendido</t>
        </is>
      </c>
      <c r="D38" s="4" t="inlineStr">
        <is>
          <t>0</t>
        </is>
      </c>
      <c r="E38" s="5" t="inlineStr">
        <is>
          <t>3.000,00</t>
        </is>
      </c>
      <c r="F38" s="4" t="inlineStr">
        <is>
          <t>200.00</t>
        </is>
      </c>
    </row>
    <row collapsed="false" customFormat="false" customHeight="false" hidden="false" ht="12.1" outlineLevel="0" r="39">
      <c r="A39" s="5" t="s">
        <f>=HYPERLINK("https://rossileiloes.com.br/lote/detalhe/40864", "030")</f>
      </c>
      <c r="B39" s="4" t="s">
        <f>=HYPERLINK("https://rossileiloes.com.br/lote/detalhe/40864", " Lote com: 100un Motor de geladeira/bebedouro embraco SMIS10HLR 220V ")</f>
      </c>
      <c r="C39" s="4" t="inlineStr">
        <is>
          <t>Não vendido</t>
        </is>
      </c>
      <c r="D39" s="4" t="inlineStr">
        <is>
          <t>0</t>
        </is>
      </c>
      <c r="E39" s="5" t="inlineStr">
        <is>
          <t>3.000,00</t>
        </is>
      </c>
      <c r="F39" s="4" t="inlineStr">
        <is>
          <t>200.00</t>
        </is>
      </c>
    </row>
    <row collapsed="false" customFormat="false" customHeight="false" hidden="false" ht="12.1" outlineLevel="0" r="40">
      <c r="A40" s="5" t="s">
        <f>=HYPERLINK("https://rossileiloes.com.br/lote/detalhe/40876", "031")</f>
      </c>
      <c r="B40" s="4" t="s">
        <f>=HYPERLINK("https://rossileiloes.com.br/lote/detalhe/40876", " Lote com: 100un Motor de geladeira/bebedouro embraco SMIS10HLR 220V ")</f>
      </c>
      <c r="C40" s="4" t="inlineStr">
        <is>
          <t>Não vendido</t>
        </is>
      </c>
      <c r="D40" s="4" t="inlineStr">
        <is>
          <t>0</t>
        </is>
      </c>
      <c r="E40" s="5" t="inlineStr">
        <is>
          <t>3.000,00</t>
        </is>
      </c>
      <c r="F40" s="4" t="inlineStr">
        <is>
          <t>200.00</t>
        </is>
      </c>
    </row>
    <row collapsed="false" customFormat="false" customHeight="false" hidden="false" ht="12.1" outlineLevel="0" r="41">
      <c r="A41" s="5" t="s">
        <f>=HYPERLINK("https://rossileiloes.com.br/lote/detalhe/40878", "032")</f>
      </c>
      <c r="B41" s="4" t="s">
        <f>=HYPERLINK("https://rossileiloes.com.br/lote/detalhe/40878", " Lote com: 100un Motor de geladeira/bebedouro embraco SMIS10HLR 220V ")</f>
      </c>
      <c r="C41" s="4" t="inlineStr">
        <is>
          <t>Não vendido</t>
        </is>
      </c>
      <c r="D41" s="4" t="inlineStr">
        <is>
          <t>0</t>
        </is>
      </c>
      <c r="E41" s="5" t="inlineStr">
        <is>
          <t>3.000,00</t>
        </is>
      </c>
      <c r="F41" s="4" t="inlineStr">
        <is>
          <t>200.00</t>
        </is>
      </c>
    </row>
    <row collapsed="false" customFormat="false" customHeight="false" hidden="false" ht="12.1" outlineLevel="0" r="42">
      <c r="A42" s="5" t="s">
        <f>=HYPERLINK("https://rossileiloes.com.br/lote/detalhe/40858", "033")</f>
      </c>
      <c r="B42" s="4" t="s">
        <f>=HYPERLINK("https://rossileiloes.com.br/lote/detalhe/40858", " Lote com: 100un Motor de geladeira/bebedouro embraco SMIS10HLR 220V ")</f>
      </c>
      <c r="C42" s="4" t="inlineStr">
        <is>
          <t>Não vendido</t>
        </is>
      </c>
      <c r="D42" s="4" t="inlineStr">
        <is>
          <t>0</t>
        </is>
      </c>
      <c r="E42" s="5" t="inlineStr">
        <is>
          <t>3.000,00</t>
        </is>
      </c>
      <c r="F42" s="4" t="inlineStr">
        <is>
          <t>200.00</t>
        </is>
      </c>
    </row>
    <row collapsed="false" customFormat="false" customHeight="false" hidden="false" ht="12.1" outlineLevel="0" r="43">
      <c r="A43" s="5" t="s">
        <f>=HYPERLINK("https://rossileiloes.com.br/lote/detalhe/40887", "034")</f>
      </c>
      <c r="B43" s="4" t="s">
        <f>=HYPERLINK("https://rossileiloes.com.br/lote/detalhe/40887", " Lote com: 100un Motor de geladeira/bebedouro embraco SMIS10HLR 220V ")</f>
      </c>
      <c r="C43" s="4" t="inlineStr">
        <is>
          <t>Não vendido</t>
        </is>
      </c>
      <c r="D43" s="4" t="inlineStr">
        <is>
          <t>0</t>
        </is>
      </c>
      <c r="E43" s="5" t="inlineStr">
        <is>
          <t>3.000,00</t>
        </is>
      </c>
      <c r="F43" s="4" t="inlineStr">
        <is>
          <t>200.00</t>
        </is>
      </c>
    </row>
    <row collapsed="false" customFormat="false" customHeight="false" hidden="false" ht="12.1" outlineLevel="0" r="44">
      <c r="A44" s="5" t="s">
        <f>=HYPERLINK("https://rossileiloes.com.br/lote/detalhe/40875", "035")</f>
      </c>
      <c r="B44" s="4" t="s">
        <f>=HYPERLINK("https://rossileiloes.com.br/lote/detalhe/40875", " Lote com: 100un Motor weg 127V de 1/4de cv")</f>
      </c>
      <c r="C44" s="4" t="inlineStr">
        <is>
          <t>Não vendido</t>
        </is>
      </c>
      <c r="D44" s="4" t="inlineStr">
        <is>
          <t>0</t>
        </is>
      </c>
      <c r="E44" s="5" t="inlineStr">
        <is>
          <t>3.000,00</t>
        </is>
      </c>
      <c r="F44" s="4" t="inlineStr">
        <is>
          <t>200.00</t>
        </is>
      </c>
    </row>
    <row collapsed="false" customFormat="false" customHeight="false" hidden="false" ht="12.1" outlineLevel="0" r="45">
      <c r="A45" s="5" t="s">
        <f>=HYPERLINK("https://rossileiloes.com.br/lote/detalhe/40868", "036")</f>
      </c>
      <c r="B45" s="4" t="s">
        <f>=HYPERLINK("https://rossileiloes.com.br/lote/detalhe/40868", " Lote com: 100un Motor weg 127V de 1/4de cv")</f>
      </c>
      <c r="C45" s="4" t="inlineStr">
        <is>
          <t>Não vendido</t>
        </is>
      </c>
      <c r="D45" s="4" t="inlineStr">
        <is>
          <t>0</t>
        </is>
      </c>
      <c r="E45" s="5" t="inlineStr">
        <is>
          <t>3.000,00</t>
        </is>
      </c>
      <c r="F45" s="4" t="inlineStr">
        <is>
          <t>200.00</t>
        </is>
      </c>
    </row>
    <row collapsed="false" customFormat="false" customHeight="false" hidden="false" ht="12.1" outlineLevel="0" r="46">
      <c r="A46" s="5" t="s">
        <f>=HYPERLINK("https://rossileiloes.com.br/lote/detalhe/40881", "037")</f>
      </c>
      <c r="B46" s="4" t="s">
        <f>=HYPERLINK("https://rossileiloes.com.br/lote/detalhe/40881", " Lote com: 100un Motor weg 127V de 1/4de cv")</f>
      </c>
      <c r="C46" s="4" t="inlineStr">
        <is>
          <t>Não vendido</t>
        </is>
      </c>
      <c r="D46" s="4" t="inlineStr">
        <is>
          <t>0</t>
        </is>
      </c>
      <c r="E46" s="5" t="inlineStr">
        <is>
          <t>3.000,00</t>
        </is>
      </c>
      <c r="F46" s="4" t="inlineStr">
        <is>
          <t>200.00</t>
        </is>
      </c>
    </row>
    <row collapsed="false" customFormat="false" customHeight="false" hidden="false" ht="12.1" outlineLevel="0" r="47">
      <c r="A47" s="5" t="s">
        <f>=HYPERLINK("https://rossileiloes.com.br/lote/detalhe/40886", "038")</f>
      </c>
      <c r="B47" s="4" t="s">
        <f>=HYPERLINK("https://rossileiloes.com.br/lote/detalhe/40886", " Lote com: 100un Motor weg 127V de 1/4de cv")</f>
      </c>
      <c r="C47" s="4" t="inlineStr">
        <is>
          <t>Não vendido</t>
        </is>
      </c>
      <c r="D47" s="4" t="inlineStr">
        <is>
          <t>0</t>
        </is>
      </c>
      <c r="E47" s="5" t="inlineStr">
        <is>
          <t>3.000,00</t>
        </is>
      </c>
      <c r="F47" s="4" t="inlineStr">
        <is>
          <t>200.00</t>
        </is>
      </c>
    </row>
    <row collapsed="false" customFormat="false" customHeight="false" hidden="false" ht="12.1" outlineLevel="0" r="48">
      <c r="A48" s="5" t="s">
        <f>=HYPERLINK("https://rossileiloes.com.br/lote/detalhe/40883", "039")</f>
      </c>
      <c r="B48" s="4" t="s">
        <f>=HYPERLINK("https://rossileiloes.com.br/lote/detalhe/40883", " Lote com: 100un Motor weg 127V de 1/4de cv")</f>
      </c>
      <c r="C48" s="4" t="inlineStr">
        <is>
          <t>Não vendido</t>
        </is>
      </c>
      <c r="D48" s="4" t="inlineStr">
        <is>
          <t>0</t>
        </is>
      </c>
      <c r="E48" s="5" t="inlineStr">
        <is>
          <t>3.000,00</t>
        </is>
      </c>
      <c r="F48" s="4" t="inlineStr">
        <is>
          <t>200.00</t>
        </is>
      </c>
    </row>
    <row collapsed="false" customFormat="false" customHeight="false" hidden="false" ht="12.1" outlineLevel="0" r="49">
      <c r="A49" s="5" t="s">
        <f>=HYPERLINK("https://rossileiloes.com.br/lote/detalhe/40859", "040")</f>
      </c>
      <c r="B49" s="4" t="s">
        <f>=HYPERLINK("https://rossileiloes.com.br/lote/detalhe/40859", " Lote com: 100un Motor weg 220V de 1/4de cv")</f>
      </c>
      <c r="C49" s="4" t="inlineStr">
        <is>
          <t>Não vendido</t>
        </is>
      </c>
      <c r="D49" s="4" t="inlineStr">
        <is>
          <t>0</t>
        </is>
      </c>
      <c r="E49" s="5" t="inlineStr">
        <is>
          <t>3.000,00</t>
        </is>
      </c>
      <c r="F49" s="4" t="inlineStr">
        <is>
          <t>200.00</t>
        </is>
      </c>
    </row>
    <row collapsed="false" customFormat="false" customHeight="false" hidden="false" ht="12.1" outlineLevel="0" r="50">
      <c r="A50" s="5" t="s">
        <f>=HYPERLINK("https://rossileiloes.com.br/lote/detalhe/40877", "041")</f>
      </c>
      <c r="B50" s="4" t="s">
        <f>=HYPERLINK("https://rossileiloes.com.br/lote/detalhe/40877", " Lote com: 100un Motor weg 220V de 1/4de cv")</f>
      </c>
      <c r="C50" s="4" t="inlineStr">
        <is>
          <t>Não vendido</t>
        </is>
      </c>
      <c r="D50" s="4" t="inlineStr">
        <is>
          <t>0</t>
        </is>
      </c>
      <c r="E50" s="5" t="inlineStr">
        <is>
          <t>3.000,00</t>
        </is>
      </c>
      <c r="F50" s="4" t="inlineStr">
        <is>
          <t>200.00</t>
        </is>
      </c>
    </row>
    <row collapsed="false" customFormat="false" customHeight="false" hidden="false" ht="12.1" outlineLevel="0" r="51">
      <c r="A51" s="5" t="s">
        <f>=HYPERLINK("https://rossileiloes.com.br/lote/detalhe/40888", "042")</f>
      </c>
      <c r="B51" s="4" t="s">
        <f>=HYPERLINK("https://rossileiloes.com.br/lote/detalhe/40888", " Lote com: 100un Motor weg 220V de 1/4de cv")</f>
      </c>
      <c r="C51" s="4" t="inlineStr">
        <is>
          <t>Não vendido</t>
        </is>
      </c>
      <c r="D51" s="4" t="inlineStr">
        <is>
          <t>0</t>
        </is>
      </c>
      <c r="E51" s="5" t="inlineStr">
        <is>
          <t>3.000,00</t>
        </is>
      </c>
      <c r="F51" s="4" t="inlineStr">
        <is>
          <t>200.00</t>
        </is>
      </c>
    </row>
    <row collapsed="false" customFormat="false" customHeight="false" hidden="false" ht="12.1" outlineLevel="0" r="52">
      <c r="A52" s="5" t="s">
        <f>=HYPERLINK("https://rossileiloes.com.br/lote/detalhe/40849", "043")</f>
      </c>
      <c r="B52" s="4" t="s">
        <f>=HYPERLINK("https://rossileiloes.com.br/lote/detalhe/40849", " Lote com: 100un Motor weg 220V de 1/4de cv")</f>
      </c>
      <c r="C52" s="4" t="inlineStr">
        <is>
          <t>Não vendido</t>
        </is>
      </c>
      <c r="D52" s="4" t="inlineStr">
        <is>
          <t>0</t>
        </is>
      </c>
      <c r="E52" s="5" t="inlineStr">
        <is>
          <t>3.000,00</t>
        </is>
      </c>
      <c r="F52" s="4" t="inlineStr">
        <is>
          <t>200.00</t>
        </is>
      </c>
    </row>
    <row collapsed="false" customFormat="false" customHeight="false" hidden="false" ht="12.1" outlineLevel="0" r="53">
      <c r="A53" s="5" t="s">
        <f>=HYPERLINK("https://rossileiloes.com.br/lote/detalhe/40882", "044")</f>
      </c>
      <c r="B53" s="4" t="s">
        <f>=HYPERLINK("https://rossileiloes.com.br/lote/detalhe/40882", " Lote com: 100un Motor weg 220V de 1/4de cv")</f>
      </c>
      <c r="C53" s="4" t="inlineStr">
        <is>
          <t>Não vendido</t>
        </is>
      </c>
      <c r="D53" s="4" t="inlineStr">
        <is>
          <t>0</t>
        </is>
      </c>
      <c r="E53" s="5" t="inlineStr">
        <is>
          <t>3.000,00</t>
        </is>
      </c>
      <c r="F53" s="4" t="inlineStr">
        <is>
          <t>200.00</t>
        </is>
      </c>
    </row>
    <row collapsed="false" customFormat="false" customHeight="false" hidden="false" ht="12.1" outlineLevel="0" r="54">
      <c r="A54" s="5" t="s">
        <f>=HYPERLINK("https://rossileiloes.com.br/lote/detalhe/40884", "045")</f>
      </c>
      <c r="B54" s="4" t="s">
        <f>=HYPERLINK("https://rossileiloes.com.br/lote/detalhe/40884", " Lote com: 14un de vigas i e h ( Apróx. 6 ton.) Lance por kg")</f>
      </c>
      <c r="C54" s="4" t="inlineStr">
        <is>
          <t>Vendido</t>
        </is>
      </c>
      <c r="D54" s="4" t="inlineStr">
        <is>
          <t>2</t>
        </is>
      </c>
      <c r="E54" s="5" t="inlineStr">
        <is>
          <t>9.000,00</t>
        </is>
      </c>
      <c r="F54" s="4" t="inlineStr">
        <is>
          <t>0.10</t>
        </is>
      </c>
    </row>
    <row collapsed="false" customFormat="false" customHeight="false" hidden="false" ht="12.1" outlineLevel="0" r="55">
      <c r="A55" s="5" t="s">
        <f>=HYPERLINK("https://rossileiloes.com.br/lote/detalhe/40866", "046")</f>
      </c>
      <c r="B55" s="4" t="s">
        <f>=HYPERLINK("https://rossileiloes.com.br/lote/detalhe/40866", " Lote com: 100un de barras de alumínio de 1,2cm por 1,2cm, com 3 metros de comprimento")</f>
      </c>
      <c r="C55" s="4" t="inlineStr">
        <is>
          <t>Não vendido</t>
        </is>
      </c>
      <c r="D55" s="4" t="inlineStr">
        <is>
          <t>1</t>
        </is>
      </c>
      <c r="E55" s="5" t="inlineStr">
        <is>
          <t>1.000,00</t>
        </is>
      </c>
      <c r="F55" s="4" t="inlineStr">
        <is>
          <t>100.00</t>
        </is>
      </c>
    </row>
    <row collapsed="false" customFormat="false" customHeight="false" hidden="false" ht="12.1" outlineLevel="0" r="56">
      <c r="A56" s="5" t="s">
        <f>=HYPERLINK("https://rossileiloes.com.br/lote/detalhe/40846", "047")</f>
      </c>
      <c r="B56" s="4" t="s">
        <f>=HYPERLINK("https://rossileiloes.com.br/lote/detalhe/40846", " Lote com: 100un de barras de alumínio de 1,2cm por 1,2cm, com 3 metros de comprimento")</f>
      </c>
      <c r="C56" s="4" t="inlineStr">
        <is>
          <t>Não vendido</t>
        </is>
      </c>
      <c r="D56" s="4" t="inlineStr">
        <is>
          <t>1</t>
        </is>
      </c>
      <c r="E56" s="5" t="inlineStr">
        <is>
          <t>1.000,00</t>
        </is>
      </c>
      <c r="F56" s="4" t="inlineStr">
        <is>
          <t>100.00</t>
        </is>
      </c>
    </row>
    <row collapsed="false" customFormat="false" customHeight="false" hidden="false" ht="12.1" outlineLevel="0" r="57">
      <c r="A57" s="5" t="s">
        <f>=HYPERLINK("https://rossileiloes.com.br/lote/detalhe/40853", "048")</f>
      </c>
      <c r="B57" s="4" t="s">
        <f>=HYPERLINK("https://rossileiloes.com.br/lote/detalhe/40853", " Lote com: 100un de barras de alumínio de 1,2cm por 1,2cm, com 3 metros de comprimento")</f>
      </c>
      <c r="C57" s="4" t="inlineStr">
        <is>
          <t>Não vendido</t>
        </is>
      </c>
      <c r="D57" s="4" t="inlineStr">
        <is>
          <t>0</t>
        </is>
      </c>
      <c r="E57" s="5" t="inlineStr">
        <is>
          <t>1.000,00</t>
        </is>
      </c>
      <c r="F57" s="4" t="inlineStr">
        <is>
          <t>100.00</t>
        </is>
      </c>
    </row>
    <row collapsed="false" customFormat="false" customHeight="false" hidden="false" ht="12.1" outlineLevel="0" r="58">
      <c r="A58" s="5" t="s">
        <f>=HYPERLINK("https://rossileiloes.com.br/lote/detalhe/40840", "049")</f>
      </c>
      <c r="B58" s="4" t="s">
        <f>=HYPERLINK("https://rossileiloes.com.br/lote/detalhe/40840", " Lote com: 100un de barras de alumínio de 1,2cm por 1,2cm, com 3 metros de comprimento")</f>
      </c>
      <c r="C58" s="4" t="inlineStr">
        <is>
          <t>Não vendido</t>
        </is>
      </c>
      <c r="D58" s="4" t="inlineStr">
        <is>
          <t>0</t>
        </is>
      </c>
      <c r="E58" s="5" t="inlineStr">
        <is>
          <t>1.000,00</t>
        </is>
      </c>
      <c r="F58" s="4" t="inlineStr">
        <is>
          <t>100.00</t>
        </is>
      </c>
    </row>
    <row collapsed="false" customFormat="false" customHeight="false" hidden="false" ht="12.1" outlineLevel="0" r="59">
      <c r="A59" s="5" t="s">
        <f>=HYPERLINK("https://rossileiloes.com.br/lote/detalhe/40843", "050")</f>
      </c>
      <c r="B59" s="4" t="s">
        <f>=HYPERLINK("https://rossileiloes.com.br/lote/detalhe/40843", " Lote com: 100un de barras de alumínio de 1,2cm por 1,2cm, com 3 metros de comprimento")</f>
      </c>
      <c r="C59" s="4" t="inlineStr">
        <is>
          <t>Não vendido</t>
        </is>
      </c>
      <c r="D59" s="4" t="inlineStr">
        <is>
          <t>0</t>
        </is>
      </c>
      <c r="E59" s="5" t="inlineStr">
        <is>
          <t>1.000,00</t>
        </is>
      </c>
      <c r="F59" s="4" t="inlineStr">
        <is>
          <t>100.00</t>
        </is>
      </c>
    </row>
    <row collapsed="false" customFormat="false" customHeight="false" hidden="false" ht="12.1" outlineLevel="0" r="60">
      <c r="A60" s="5" t="s">
        <f>=HYPERLINK("https://rossileiloes.com.br/lote/detalhe/40838", "051")</f>
      </c>
      <c r="B60" s="4" t="s">
        <f>=HYPERLINK("https://rossileiloes.com.br/lote/detalhe/40838", " Lote com: Caixa com 17 un de chapas de vidros que aceitam corte, nas medidas aprox. de 3,2mx2,2m, espessura de 8mm")</f>
      </c>
      <c r="C60" s="4" t="inlineStr">
        <is>
          <t>Vendido</t>
        </is>
      </c>
      <c r="D60" s="4" t="inlineStr">
        <is>
          <t>2</t>
        </is>
      </c>
      <c r="E60" s="5" t="inlineStr">
        <is>
          <t>2.000,00</t>
        </is>
      </c>
      <c r="F60" s="4" t="inlineStr">
        <is>
          <t>100.00</t>
        </is>
      </c>
    </row>
    <row collapsed="false" customFormat="false" customHeight="false" hidden="false" ht="12.1" outlineLevel="0" r="61">
      <c r="A61" s="5" t="s">
        <f>=HYPERLINK("https://rossileiloes.com.br/lote/detalhe/40839", "052")</f>
      </c>
      <c r="B61" s="4" t="s">
        <f>=HYPERLINK("https://rossileiloes.com.br/lote/detalhe/40839", " Lote com: Caixa com 17 un de chapas de vidros que aceitam corte, nas medidas aprox. de 3,2mx2,2m, espessura de 8mm")</f>
      </c>
      <c r="C61" s="4" t="inlineStr">
        <is>
          <t>Vendido</t>
        </is>
      </c>
      <c r="D61" s="4" t="inlineStr">
        <is>
          <t>2</t>
        </is>
      </c>
      <c r="E61" s="5" t="inlineStr">
        <is>
          <t>2.000,00</t>
        </is>
      </c>
      <c r="F61" s="4" t="inlineStr">
        <is>
          <t>100.00</t>
        </is>
      </c>
    </row>
    <row collapsed="false" customFormat="false" customHeight="false" hidden="false" ht="12.1" outlineLevel="0" r="62">
      <c r="A62" s="5" t="s">
        <f>=HYPERLINK("https://rossileiloes.com.br/lote/detalhe/40842", "053")</f>
      </c>
      <c r="B62" s="4" t="s">
        <f>=HYPERLINK("https://rossileiloes.com.br/lote/detalhe/40842", " Lote com: Caixa com 17 un de chapas de vidros que aceitam corte, nas medidas aprox. de 3,2mx2,2m, espessura de 8mm")</f>
      </c>
      <c r="C62" s="4" t="inlineStr">
        <is>
          <t>Vendido</t>
        </is>
      </c>
      <c r="D62" s="4" t="inlineStr">
        <is>
          <t>2</t>
        </is>
      </c>
      <c r="E62" s="5" t="inlineStr">
        <is>
          <t>2.000,00</t>
        </is>
      </c>
      <c r="F62" s="4" t="inlineStr">
        <is>
          <t>100.00</t>
        </is>
      </c>
    </row>
    <row collapsed="false" customFormat="false" customHeight="false" hidden="false" ht="12.1" outlineLevel="0" r="63">
      <c r="A63" s="5" t="s">
        <f>=HYPERLINK("https://rossileiloes.com.br/lote/detalhe/40891", "054")</f>
      </c>
      <c r="B63" s="4" t="s">
        <f>=HYPERLINK("https://rossileiloes.com.br/lote/detalhe/40891", " Lote com: Caixa com 12 un de chapas de vidros que aceitam corte, nas medidas aprox. de 3,2mx2,2m, espessura de 12mm")</f>
      </c>
      <c r="C63" s="4" t="inlineStr">
        <is>
          <t>Vendido</t>
        </is>
      </c>
      <c r="D63" s="4" t="inlineStr">
        <is>
          <t>2</t>
        </is>
      </c>
      <c r="E63" s="5" t="inlineStr">
        <is>
          <t>2.000,00</t>
        </is>
      </c>
      <c r="F63" s="4" t="inlineStr">
        <is>
          <t>100.00</t>
        </is>
      </c>
    </row>
    <row collapsed="false" customFormat="false" customHeight="false" hidden="false" ht="12.1" outlineLevel="0" r="64">
      <c r="A64" s="5" t="s">
        <f>=HYPERLINK("https://rossileiloes.com.br/lote/detalhe/40889", "055")</f>
      </c>
      <c r="B64" s="4" t="s">
        <f>=HYPERLINK("https://rossileiloes.com.br/lote/detalhe/40889", " Lote com: Caixa com 12 un de chapas de vidros que aceitam corte, nas medidas aprox. de 3,2mx2,2m, espessura de 12mm")</f>
      </c>
      <c r="C64" s="4" t="inlineStr">
        <is>
          <t>Vendido</t>
        </is>
      </c>
      <c r="D64" s="4" t="inlineStr">
        <is>
          <t>2</t>
        </is>
      </c>
      <c r="E64" s="5" t="inlineStr">
        <is>
          <t>2.000,00</t>
        </is>
      </c>
      <c r="F64" s="4" t="inlineStr">
        <is>
          <t>100.00</t>
        </is>
      </c>
    </row>
    <row collapsed="false" customFormat="false" customHeight="false" hidden="false" ht="12.1" outlineLevel="0" r="65">
      <c r="A65" s="5" t="s">
        <f>=HYPERLINK("https://rossileiloes.com.br/lote/detalhe/40885", "056")</f>
      </c>
      <c r="B65" s="4" t="s">
        <f>=HYPERLINK("https://rossileiloes.com.br/lote/detalhe/40885", " Lote com: Lote de Rolos de lã de rocha de aprox. 1metro de altura")</f>
      </c>
      <c r="C65" s="4" t="inlineStr">
        <is>
          <t>Não vendido</t>
        </is>
      </c>
      <c r="D65" s="4" t="inlineStr">
        <is>
          <t>0</t>
        </is>
      </c>
      <c r="E65" s="5" t="inlineStr">
        <is>
          <t>2.000,00</t>
        </is>
      </c>
      <c r="F65" s="4" t="inlineStr">
        <is>
          <t>100.00</t>
        </is>
      </c>
    </row>
    <row collapsed="false" customFormat="false" customHeight="false" hidden="false" ht="12.1" outlineLevel="0" r="66">
      <c r="A66" s="5" t="s">
        <f>=HYPERLINK("https://rossileiloes.com.br/lote/detalhe/40892", "101")</f>
      </c>
      <c r="B66" s="4" t="s">
        <f>=HYPERLINK("https://rossileiloes.com.br/lote/detalhe/40892", "LOTE COM: 41 ROLAMENTOS DIVERSOS REXNORD ( SEM USO)")</f>
      </c>
      <c r="C66" s="4" t="inlineStr">
        <is>
          <t>Não vendido</t>
        </is>
      </c>
      <c r="D66" s="4" t="inlineStr">
        <is>
          <t>0</t>
        </is>
      </c>
      <c r="E66" s="5" t="inlineStr">
        <is>
          <t>10.000,00</t>
        </is>
      </c>
      <c r="F66" s="4" t="inlineStr">
        <is>
          <t>200.00</t>
        </is>
      </c>
    </row>
  </sheetData>
  <mergeCells>
    <mergeCell ref="A2:F4"/>
    <mergeCell ref="B6:F6"/>
    <mergeCell ref="B7:F7"/>
    <mergeCell ref="B8:F8"/>
  </mergeCells>
  <printOptions headings="false" gridLines="false" gridLinesSet="true" horizontalCentered="false" verticalCentered="false"/>
  <pageMargins left="0.5" right="0.5" top="1.0" bottom="1.0" header="0.5" footer="0.5"/>
  <pageSetup blackAndWhite="false" cellComments="none" copies="1" draft="false" firstPageNumber="1" fitToHeight="1" fitToWidth="1" horizontalDpi="300" orientation="portrait" pageOrder="downThenOver" paperSize="1" scale="100" useFirstPageNumber="true" usePrinterDefaults="false" verticalDpi="300"/>
  <headerFooter differentFirst="false" differentOddEven="false">
    <oddHeader>&amp;C&amp;"Times New Roman,Regular"&amp;12&amp;A</oddHeader>
    <oddFooter>&amp;C&amp;"Times New Roman,Regular"&amp;12Page &amp;P</oddFooter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TotalTime>0</TotalTime>
</Properties>
</file>

<file path=docProps/core.xml><?xml version="1.0" encoding="utf-8"?>
<cp:coreProperties xmlns:cp="http://schemas.openxmlformats.org/package/2006/metadata/core-properties" xmlns:dc="http://purl.org/dc/elements/1.1/" xmlns:dcmitype="http://purl.org/dc/dcmitype/" xmlns:dcterms="http://purl.org/dc/terms/" xmlns:xsi="http://www.w3.org/2001/XMLSchema-instance">
  <dcterms:created xsi:type="dcterms:W3CDTF">2026-06-07T00:44:44.00Z</dcterms:created>
  <dc:creator>Tellks Tecnologia</dc:creator>
  <cp:revision>0</cp:revision>
</cp:coreProperties>
</file>