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86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Rossi leilões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CAMINHÕES VW MB VOLVO SCANIA FORD * MÁQUINAS * TRATORES * SUCATAS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11/03/2020 10:00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Gustavo Rossi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=HYPERLINK("https://rossileiloes.com.br/lote/detalhe/43082", "001")</f>
      </c>
      <c r="B11" s="4" t="s">
        <f>=HYPERLINK("https://rossileiloes.com.br/lote/detalhe/43082", " Caminhão Ford Cargo 4331 2004 C/ PRANCHA RANDOM 35ton. - funcionando")</f>
      </c>
      <c r="C11" s="4" t="inlineStr">
        <is>
          <t>Não vendido</t>
        </is>
      </c>
      <c r="D11" s="4" t="inlineStr">
        <is>
          <t>56</t>
        </is>
      </c>
      <c r="E11" s="5" t="inlineStr">
        <is>
          <t>87.500,00</t>
        </is>
      </c>
      <c r="F11" s="4" t="inlineStr">
        <is>
          <t>500.00</t>
        </is>
      </c>
    </row>
    <row collapsed="false" customFormat="false" customHeight="false" hidden="false" ht="12.1" outlineLevel="0" r="12">
      <c r="A12" s="5" t="s">
        <f>=HYPERLINK("https://rossileiloes.com.br/lote/detalhe/43078", "002")</f>
      </c>
      <c r="B12" s="4" t="s">
        <f>=HYPERLINK("https://rossileiloes.com.br/lote/detalhe/43078", " Caminhão MB Accelo 815 Fechada 2014 - (Necessário 2 transfrências - 2020 Licenciamento por conta do arrematante) - funcionando")</f>
      </c>
      <c r="C12" s="4" t="inlineStr">
        <is>
          <t>Vendido</t>
        </is>
      </c>
      <c r="D12" s="4" t="inlineStr">
        <is>
          <t>38</t>
        </is>
      </c>
      <c r="E12" s="5" t="inlineStr">
        <is>
          <t>71.000,00</t>
        </is>
      </c>
      <c r="F12" s="4" t="inlineStr">
        <is>
          <t>500.00</t>
        </is>
      </c>
    </row>
    <row collapsed="false" customFormat="false" customHeight="false" hidden="false" ht="12.1" outlineLevel="0" r="13">
      <c r="A13" s="5" t="s">
        <f>=HYPERLINK("https://rossileiloes.com.br/lote/detalhe/43077", "003")</f>
      </c>
      <c r="B13" s="4" t="s">
        <f>=HYPERLINK("https://rossileiloes.com.br/lote/detalhe/43077", " Caminhão Ford Cargo 2428 E 2010/2011 C/ Munck 20 Hidrauguincho - funcionando")</f>
      </c>
      <c r="C13" s="4" t="inlineStr">
        <is>
          <t>Não vendido</t>
        </is>
      </c>
      <c r="D13" s="4" t="inlineStr">
        <is>
          <t>15</t>
        </is>
      </c>
      <c r="E13" s="5" t="inlineStr">
        <is>
          <t>93.000,00</t>
        </is>
      </c>
      <c r="F13" s="4" t="inlineStr">
        <is>
          <t>500.00</t>
        </is>
      </c>
    </row>
    <row collapsed="false" customFormat="false" customHeight="false" hidden="false" ht="12.1" outlineLevel="0" r="14">
      <c r="A14" s="5" t="s">
        <f>=HYPERLINK("https://rossileiloes.com.br/lote/detalhe/43081", "004")</f>
      </c>
      <c r="B14" s="4" t="s">
        <f>=HYPERLINK("https://rossileiloes.com.br/lote/detalhe/43081", " Caminhão VW 9.150 2010/2011 compactador - funcionando")</f>
      </c>
      <c r="C14" s="4" t="inlineStr">
        <is>
          <t>Não vendido</t>
        </is>
      </c>
      <c r="D14" s="4" t="inlineStr">
        <is>
          <t>60</t>
        </is>
      </c>
      <c r="E14" s="5" t="inlineStr">
        <is>
          <t>49.500,00</t>
        </is>
      </c>
      <c r="F14" s="4" t="inlineStr">
        <is>
          <t>500.00</t>
        </is>
      </c>
    </row>
    <row collapsed="false" customFormat="false" customHeight="false" hidden="false" ht="12.1" outlineLevel="0" r="15">
      <c r="A15" s="5" t="s">
        <f>=HYPERLINK("https://rossileiloes.com.br/lote/detalhe/43079", "005")</f>
      </c>
      <c r="B15" s="4" t="s">
        <f>=HYPERLINK("https://rossileiloes.com.br/lote/detalhe/43079", " Rolo Compactador de Pneus DYNAPAC 2001 CP132 ")</f>
      </c>
      <c r="C15" s="4" t="inlineStr">
        <is>
          <t>Vendido</t>
        </is>
      </c>
      <c r="D15" s="4" t="inlineStr">
        <is>
          <t>2</t>
        </is>
      </c>
      <c r="E15" s="5" t="inlineStr">
        <is>
          <t>45.000,00</t>
        </is>
      </c>
      <c r="F15" s="4" t="inlineStr">
        <is>
          <t>500.00</t>
        </is>
      </c>
    </row>
    <row collapsed="false" customFormat="false" customHeight="false" hidden="false" ht="12.1" outlineLevel="0" r="16">
      <c r="A16" s="5" t="s">
        <f>=HYPERLINK("https://rossileiloes.com.br/lote/detalhe/43076", "006")</f>
      </c>
      <c r="B16" s="4" t="s">
        <f>=HYPERLINK("https://rossileiloes.com.br/lote/detalhe/43076", " Rolo Compactador Caterpillar CS 431 C Série 9XL168 1997/1998 ")</f>
      </c>
      <c r="C16" s="4" t="inlineStr">
        <is>
          <t>Não vendido</t>
        </is>
      </c>
      <c r="D16" s="4" t="inlineStr">
        <is>
          <t>0</t>
        </is>
      </c>
      <c r="E16" s="5" t="inlineStr">
        <is>
          <t>25.000,00</t>
        </is>
      </c>
      <c r="F16" s="4" t="inlineStr">
        <is>
          <t>500.00</t>
        </is>
      </c>
    </row>
    <row collapsed="false" customFormat="false" customHeight="false" hidden="false" ht="12.1" outlineLevel="0" r="17">
      <c r="A17" s="5" t="s">
        <f>=HYPERLINK("https://rossileiloes.com.br/lote/detalhe/43074", "007")</f>
      </c>
      <c r="B17" s="4" t="s">
        <f>=HYPERLINK("https://rossileiloes.com.br/lote/detalhe/43074", " Rolo Compactador XCMG  XS120PD 2011 TRAÇADO")</f>
      </c>
      <c r="C17" s="4" t="inlineStr">
        <is>
          <t>Não vendido</t>
        </is>
      </c>
      <c r="D17" s="4" t="inlineStr">
        <is>
          <t>2</t>
        </is>
      </c>
      <c r="E17" s="5" t="inlineStr">
        <is>
          <t>50.700,00</t>
        </is>
      </c>
      <c r="F17" s="4" t="inlineStr">
        <is>
          <t>500.00</t>
        </is>
      </c>
    </row>
    <row collapsed="false" customFormat="false" customHeight="false" hidden="false" ht="12.1" outlineLevel="0" r="18">
      <c r="A18" s="5" t="s">
        <f>=HYPERLINK("https://rossileiloes.com.br/lote/detalhe/43080", "008")</f>
      </c>
      <c r="B18" s="4" t="s">
        <f>=HYPERLINK("https://rossileiloes.com.br/lote/detalhe/43080", " Varredeira de aspiração 636")</f>
      </c>
      <c r="C18" s="4" t="inlineStr">
        <is>
          <t>Vendido</t>
        </is>
      </c>
      <c r="D18" s="4" t="inlineStr">
        <is>
          <t>24</t>
        </is>
      </c>
      <c r="E18" s="5" t="inlineStr">
        <is>
          <t>33.500,00</t>
        </is>
      </c>
      <c r="F18" s="4" t="inlineStr">
        <is>
          <t>500.00</t>
        </is>
      </c>
    </row>
    <row collapsed="false" customFormat="false" customHeight="false" hidden="false" ht="12.1" outlineLevel="0" r="19">
      <c r="A19" s="5" t="s">
        <f>=HYPERLINK("https://rossileiloes.com.br/lote/detalhe/43075", "009")</f>
      </c>
      <c r="B19" s="4" t="s">
        <f>=HYPERLINK("https://rossileiloes.com.br/lote/detalhe/43075", " Lote com: 2 compactadores Usimeca Brutus ( SOMENTE OS COMPACTADORES ) ")</f>
      </c>
      <c r="C19" s="4" t="inlineStr">
        <is>
          <t>Não vendido</t>
        </is>
      </c>
      <c r="D19" s="4" t="inlineStr">
        <is>
          <t>12</t>
        </is>
      </c>
      <c r="E19" s="5" t="inlineStr">
        <is>
          <t>3.500,00</t>
        </is>
      </c>
      <c r="F19" s="4" t="inlineStr">
        <is>
          <t>250.00</t>
        </is>
      </c>
    </row>
    <row collapsed="false" customFormat="false" customHeight="false" hidden="false" ht="12.1" outlineLevel="0" r="20">
      <c r="A20" s="5" t="s">
        <f>=HYPERLINK("https://rossileiloes.com.br/lote/detalhe/43644", "010")</f>
      </c>
      <c r="B20" s="4" t="s">
        <f>=HYPERLINK("https://rossileiloes.com.br/lote/detalhe/43644", " Caminhão VOLVO NL 12 360 1995 - funcionando")</f>
      </c>
      <c r="C20" s="4" t="inlineStr">
        <is>
          <t>Não vendido</t>
        </is>
      </c>
      <c r="D20" s="4" t="inlineStr">
        <is>
          <t>22</t>
        </is>
      </c>
      <c r="E20" s="5" t="inlineStr">
        <is>
          <t>20.250,00</t>
        </is>
      </c>
      <c r="F20" s="4" t="inlineStr">
        <is>
          <t>250.00</t>
        </is>
      </c>
    </row>
    <row collapsed="false" customFormat="false" customHeight="false" hidden="false" ht="12.1" outlineLevel="0" r="21">
      <c r="A21" s="5" t="s">
        <f>=HYPERLINK("https://rossileiloes.com.br/lote/detalhe/43637", "011")</f>
      </c>
      <c r="B21" s="4" t="s">
        <f>=HYPERLINK("https://rossileiloes.com.br/lote/detalhe/43637", " Caminhão SCANIA 420 2005 6x4 - funcionando")</f>
      </c>
      <c r="C21" s="4" t="inlineStr">
        <is>
          <t>Não vendido</t>
        </is>
      </c>
      <c r="D21" s="4" t="inlineStr">
        <is>
          <t>3</t>
        </is>
      </c>
      <c r="E21" s="5" t="inlineStr">
        <is>
          <t>52.250,00</t>
        </is>
      </c>
      <c r="F21" s="4" t="inlineStr">
        <is>
          <t>250.00</t>
        </is>
      </c>
    </row>
    <row collapsed="false" customFormat="false" customHeight="false" hidden="false" ht="12.1" outlineLevel="0" r="22">
      <c r="A22" s="5" t="s">
        <f>=HYPERLINK("https://rossileiloes.com.br/lote/detalhe/43642", "012")</f>
      </c>
      <c r="B22" s="4" t="s">
        <f>=HYPERLINK("https://rossileiloes.com.br/lote/detalhe/43642", " Caminhão MB 2216 1986 Com Sucateira - funcionando")</f>
      </c>
      <c r="C22" s="4" t="inlineStr">
        <is>
          <t>Não vendido</t>
        </is>
      </c>
      <c r="D22" s="4" t="inlineStr">
        <is>
          <t>5</t>
        </is>
      </c>
      <c r="E22" s="5" t="inlineStr">
        <is>
          <t>43.250,00</t>
        </is>
      </c>
      <c r="F22" s="4" t="inlineStr">
        <is>
          <t>250.00</t>
        </is>
      </c>
    </row>
    <row collapsed="false" customFormat="false" customHeight="false" hidden="false" ht="12.1" outlineLevel="0" r="23">
      <c r="A23" s="5" t="s">
        <f>=HYPERLINK("https://rossileiloes.com.br/lote/detalhe/43641", "013")</f>
      </c>
      <c r="B23" s="4" t="s">
        <f>=HYPERLINK("https://rossileiloes.com.br/lote/detalhe/43641", " Caminhão MB 1620 1997 Com Rolon - funcionando")</f>
      </c>
      <c r="C23" s="4" t="inlineStr">
        <is>
          <t>Não vendido</t>
        </is>
      </c>
      <c r="D23" s="4" t="inlineStr">
        <is>
          <t>2</t>
        </is>
      </c>
      <c r="E23" s="5" t="inlineStr">
        <is>
          <t>70.250,00</t>
        </is>
      </c>
      <c r="F23" s="4" t="inlineStr">
        <is>
          <t>250.00</t>
        </is>
      </c>
    </row>
    <row collapsed="false" customFormat="false" customHeight="false" hidden="false" ht="12.1" outlineLevel="0" r="24">
      <c r="A24" s="5" t="s">
        <f>=HYPERLINK("https://rossileiloes.com.br/lote/detalhe/43653", "014")</f>
      </c>
      <c r="B24" s="4" t="s">
        <f>=HYPERLINK("https://rossileiloes.com.br/lote/detalhe/43653", " Caminhão MB 2214 1988 Com Munck Madal - funcionando")</f>
      </c>
      <c r="C24" s="4" t="inlineStr">
        <is>
          <t>Não vendido</t>
        </is>
      </c>
      <c r="D24" s="4" t="inlineStr">
        <is>
          <t>0</t>
        </is>
      </c>
      <c r="E24" s="5" t="inlineStr">
        <is>
          <t>50.000,00</t>
        </is>
      </c>
      <c r="F24" s="4" t="inlineStr">
        <is>
          <t>250.00</t>
        </is>
      </c>
    </row>
    <row collapsed="false" customFormat="false" customHeight="false" hidden="false" ht="12.1" outlineLevel="0" r="25">
      <c r="A25" s="5" t="s">
        <f>=HYPERLINK("https://rossileiloes.com.br/lote/detalhe/43654", "015")</f>
      </c>
      <c r="B25" s="4" t="s">
        <f>=HYPERLINK("https://rossileiloes.com.br/lote/detalhe/43654", " Caminhão MB 1318 2008/2009 Carroceria Aberta. - funcionando")</f>
      </c>
      <c r="C25" s="4" t="inlineStr">
        <is>
          <t>Não vendido</t>
        </is>
      </c>
      <c r="D25" s="4" t="inlineStr">
        <is>
          <t>39</t>
        </is>
      </c>
      <c r="E25" s="5" t="inlineStr">
        <is>
          <t>55.250,00</t>
        </is>
      </c>
      <c r="F25" s="4" t="inlineStr">
        <is>
          <t>250.00</t>
        </is>
      </c>
    </row>
    <row collapsed="false" customFormat="false" customHeight="false" hidden="false" ht="12.1" outlineLevel="0" r="26">
      <c r="A26" s="5" t="s">
        <f>=HYPERLINK("https://rossileiloes.com.br/lote/detalhe/43652", "016")</f>
      </c>
      <c r="B26" s="4" t="s">
        <f>=HYPERLINK("https://rossileiloes.com.br/lote/detalhe/43652", " Caminhão EUCLID SUCATA S/documentos (necessário habilitação no detran)")</f>
      </c>
      <c r="C26" s="4" t="inlineStr">
        <is>
          <t>Não vendido</t>
        </is>
      </c>
      <c r="D26" s="4" t="inlineStr">
        <is>
          <t>0</t>
        </is>
      </c>
      <c r="E26" s="5" t="inlineStr">
        <is>
          <t>5.000,00</t>
        </is>
      </c>
      <c r="F26" s="4" t="inlineStr">
        <is>
          <t>250.00</t>
        </is>
      </c>
    </row>
    <row collapsed="false" customFormat="false" customHeight="false" hidden="false" ht="12.1" outlineLevel="0" r="27">
      <c r="A27" s="5" t="s">
        <f>=HYPERLINK("https://rossileiloes.com.br/lote/detalhe/43645", "017")</f>
      </c>
      <c r="B27" s="4" t="s">
        <f>=HYPERLINK("https://rossileiloes.com.br/lote/detalhe/43645", " Caminhão MB 1618 1994 Carroceria Aberta - funcionando")</f>
      </c>
      <c r="C27" s="4" t="inlineStr">
        <is>
          <t>Não vendido</t>
        </is>
      </c>
      <c r="D27" s="4" t="inlineStr">
        <is>
          <t>13</t>
        </is>
      </c>
      <c r="E27" s="5" t="inlineStr">
        <is>
          <t>38.000,00</t>
        </is>
      </c>
      <c r="F27" s="4" t="inlineStr">
        <is>
          <t>250.00</t>
        </is>
      </c>
    </row>
    <row collapsed="false" customFormat="false" customHeight="false" hidden="false" ht="12.1" outlineLevel="0" r="28">
      <c r="A28" s="5" t="s">
        <f>=HYPERLINK("https://rossileiloes.com.br/lote/detalhe/43661", "018")</f>
      </c>
      <c r="B28" s="4" t="s">
        <f>=HYPERLINK("https://rossileiloes.com.br/lote/detalhe/43661", " Caminhão MB 113 1978 4x4 - funcionando")</f>
      </c>
      <c r="C28" s="4" t="inlineStr">
        <is>
          <t>Não vendido</t>
        </is>
      </c>
      <c r="D28" s="4" t="inlineStr">
        <is>
          <t>43</t>
        </is>
      </c>
      <c r="E28" s="5" t="inlineStr">
        <is>
          <t>28.500,00</t>
        </is>
      </c>
      <c r="F28" s="4" t="inlineStr">
        <is>
          <t>250.00</t>
        </is>
      </c>
    </row>
    <row collapsed="false" customFormat="false" customHeight="false" hidden="false" ht="12.1" outlineLevel="0" r="29">
      <c r="A29" s="5" t="s">
        <f>=HYPERLINK("https://rossileiloes.com.br/lote/detalhe/43657", "019")</f>
      </c>
      <c r="B29" s="4" t="s">
        <f>=HYPERLINK("https://rossileiloes.com.br/lote/detalhe/43657", " Caminhão Volvo NL10  1992  - funcionando")</f>
      </c>
      <c r="C29" s="4" t="inlineStr">
        <is>
          <t>Não vendido</t>
        </is>
      </c>
      <c r="D29" s="4" t="inlineStr">
        <is>
          <t>1</t>
        </is>
      </c>
      <c r="E29" s="5" t="inlineStr">
        <is>
          <t>15.000,00</t>
        </is>
      </c>
      <c r="F29" s="4" t="inlineStr">
        <is>
          <t>250.00</t>
        </is>
      </c>
    </row>
    <row collapsed="false" customFormat="false" customHeight="false" hidden="false" ht="12.1" outlineLevel="0" r="30">
      <c r="A30" s="5" t="s">
        <f>=HYPERLINK("https://rossileiloes.com.br/lote/detalhe/43656", "020")</f>
      </c>
      <c r="B30" s="4" t="s">
        <f>=HYPERLINK("https://rossileiloes.com.br/lote/detalhe/43656", " Caminhão VW 18.310 2004 com Guindaste Argos 40.5 - funcionando")</f>
      </c>
      <c r="C30" s="4" t="inlineStr">
        <is>
          <t>Vendido</t>
        </is>
      </c>
      <c r="D30" s="4" t="inlineStr">
        <is>
          <t>71</t>
        </is>
      </c>
      <c r="E30" s="5" t="inlineStr">
        <is>
          <t>137.500,00</t>
        </is>
      </c>
      <c r="F30" s="4" t="inlineStr">
        <is>
          <t>250.00</t>
        </is>
      </c>
    </row>
    <row collapsed="false" customFormat="false" customHeight="false" hidden="false" ht="12.1" outlineLevel="0" r="31">
      <c r="A31" s="5" t="s">
        <f>=HYPERLINK("https://rossileiloes.com.br/lote/detalhe/43660", "021")</f>
      </c>
      <c r="B31" s="4" t="s">
        <f>=HYPERLINK("https://rossileiloes.com.br/lote/detalhe/43660", " Caminhão MB 712 C 1999 - funcionando")</f>
      </c>
      <c r="C31" s="4" t="inlineStr">
        <is>
          <t>Não vendido</t>
        </is>
      </c>
      <c r="D31" s="4" t="inlineStr">
        <is>
          <t>31</t>
        </is>
      </c>
      <c r="E31" s="5" t="inlineStr">
        <is>
          <t>27.500,00</t>
        </is>
      </c>
      <c r="F31" s="4" t="inlineStr">
        <is>
          <t>250.00</t>
        </is>
      </c>
    </row>
    <row collapsed="false" customFormat="false" customHeight="false" hidden="false" ht="12.1" outlineLevel="0" r="32">
      <c r="A32" s="5" t="s">
        <f>=HYPERLINK("https://rossileiloes.com.br/lote/detalhe/43659", "022")</f>
      </c>
      <c r="B32" s="4" t="s">
        <f>=HYPERLINK("https://rossileiloes.com.br/lote/detalhe/43659", " Caminhão MB 1418 1996 - funcionando")</f>
      </c>
      <c r="C32" s="4" t="inlineStr">
        <is>
          <t>Vendido</t>
        </is>
      </c>
      <c r="D32" s="4" t="inlineStr">
        <is>
          <t>39</t>
        </is>
      </c>
      <c r="E32" s="5" t="inlineStr">
        <is>
          <t>50.000,00</t>
        </is>
      </c>
      <c r="F32" s="4" t="inlineStr">
        <is>
          <t>250.00</t>
        </is>
      </c>
    </row>
    <row collapsed="false" customFormat="false" customHeight="false" hidden="false" ht="12.1" outlineLevel="0" r="33">
      <c r="A33" s="5" t="s">
        <f>=HYPERLINK("https://rossileiloes.com.br/lote/detalhe/43649", "023")</f>
      </c>
      <c r="B33" s="4" t="s">
        <f>=HYPERLINK("https://rossileiloes.com.br/lote/detalhe/43649", " Caminhão MB 2318 1995 Com Munck e Plataforma Hidrelétrica 10.5m - funcionando")</f>
      </c>
      <c r="C33" s="4" t="inlineStr">
        <is>
          <t>Não vendido</t>
        </is>
      </c>
      <c r="D33" s="4" t="inlineStr">
        <is>
          <t>1</t>
        </is>
      </c>
      <c r="E33" s="5" t="inlineStr">
        <is>
          <t>65.000,00</t>
        </is>
      </c>
      <c r="F33" s="4" t="inlineStr">
        <is>
          <t>250.00</t>
        </is>
      </c>
    </row>
    <row collapsed="false" customFormat="false" customHeight="false" hidden="false" ht="12.1" outlineLevel="0" r="34">
      <c r="A34" s="5" t="s">
        <f>=HYPERLINK("https://rossileiloes.com.br/lote/detalhe/43648", "024")</f>
      </c>
      <c r="B34" s="4" t="s">
        <f>=HYPERLINK("https://rossileiloes.com.br/lote/detalhe/43648", " Caminhão VW 15.180 2006/2007 - funcionando")</f>
      </c>
      <c r="C34" s="4" t="inlineStr">
        <is>
          <t>Vendido</t>
        </is>
      </c>
      <c r="D34" s="4" t="inlineStr">
        <is>
          <t>33</t>
        </is>
      </c>
      <c r="E34" s="5" t="inlineStr">
        <is>
          <t>59.999,99</t>
        </is>
      </c>
      <c r="F34" s="4" t="inlineStr">
        <is>
          <t>250.00</t>
        </is>
      </c>
    </row>
    <row collapsed="false" customFormat="false" customHeight="false" hidden="false" ht="12.1" outlineLevel="0" r="35">
      <c r="A35" s="5" t="s">
        <f>=HYPERLINK("https://rossileiloes.com.br/lote/detalhe/43638", "025")</f>
      </c>
      <c r="B35" s="4" t="s">
        <f>=HYPERLINK("https://rossileiloes.com.br/lote/detalhe/43638", " Caminhão VW 8.150 E 2007 ")</f>
      </c>
      <c r="C35" s="4" t="inlineStr">
        <is>
          <t>Não vendido</t>
        </is>
      </c>
      <c r="D35" s="4" t="inlineStr">
        <is>
          <t>15</t>
        </is>
      </c>
      <c r="E35" s="5" t="inlineStr">
        <is>
          <t>28.500,00</t>
        </is>
      </c>
      <c r="F35" s="4" t="inlineStr">
        <is>
          <t>250.00</t>
        </is>
      </c>
    </row>
    <row collapsed="false" customFormat="false" customHeight="false" hidden="false" ht="12.1" outlineLevel="0" r="36">
      <c r="A36" s="5" t="s">
        <f>=HYPERLINK("https://rossileiloes.com.br/lote/detalhe/43664", "026")</f>
      </c>
      <c r="B36" s="4" t="s">
        <f>=HYPERLINK("https://rossileiloes.com.br/lote/detalhe/43664", " Caminhão VW 18.310 2005 Titan - funcionando")</f>
      </c>
      <c r="C36" s="4" t="inlineStr">
        <is>
          <t>Não vendido</t>
        </is>
      </c>
      <c r="D36" s="4" t="inlineStr">
        <is>
          <t>16</t>
        </is>
      </c>
      <c r="E36" s="5" t="inlineStr">
        <is>
          <t>23.750,00</t>
        </is>
      </c>
      <c r="F36" s="4" t="inlineStr">
        <is>
          <t>250.00</t>
        </is>
      </c>
    </row>
    <row collapsed="false" customFormat="false" customHeight="false" hidden="false" ht="12.1" outlineLevel="0" r="37">
      <c r="A37" s="5" t="s">
        <f>=HYPERLINK("https://rossileiloes.com.br/lote/detalhe/43651", "027")</f>
      </c>
      <c r="B37" s="4" t="s">
        <f>=HYPERLINK("https://rossileiloes.com.br/lote/detalhe/43651", " Ford F-350 2001- funcionando")</f>
      </c>
      <c r="C37" s="4" t="inlineStr">
        <is>
          <t>Vendido</t>
        </is>
      </c>
      <c r="D37" s="4" t="inlineStr">
        <is>
          <t>41</t>
        </is>
      </c>
      <c r="E37" s="5" t="inlineStr">
        <is>
          <t>37.000,00</t>
        </is>
      </c>
      <c r="F37" s="4" t="inlineStr">
        <is>
          <t>250.00</t>
        </is>
      </c>
    </row>
    <row collapsed="false" customFormat="false" customHeight="false" hidden="false" ht="12.1" outlineLevel="0" r="38">
      <c r="A38" s="5" t="s">
        <f>=HYPERLINK("https://rossileiloes.com.br/lote/detalhe/43646", "028")</f>
      </c>
      <c r="B38" s="4" t="s">
        <f>=HYPERLINK("https://rossileiloes.com.br/lote/detalhe/43646", " Ford F-4000 2009 - funcionando")</f>
      </c>
      <c r="C38" s="4" t="inlineStr">
        <is>
          <t>Não vendido</t>
        </is>
      </c>
      <c r="D38" s="4" t="inlineStr">
        <is>
          <t>37</t>
        </is>
      </c>
      <c r="E38" s="5" t="inlineStr">
        <is>
          <t>39.250,00</t>
        </is>
      </c>
      <c r="F38" s="4" t="inlineStr">
        <is>
          <t>250.00</t>
        </is>
      </c>
    </row>
    <row collapsed="false" customFormat="false" customHeight="false" hidden="false" ht="12.1" outlineLevel="0" r="39">
      <c r="A39" s="5" t="s">
        <f>=HYPERLINK("https://rossileiloes.com.br/lote/detalhe/43640", "029")</f>
      </c>
      <c r="B39" s="4" t="s">
        <f>=HYPERLINK("https://rossileiloes.com.br/lote/detalhe/43640", " Ford F-350 2009/2009 4x4 - funcionando")</f>
      </c>
      <c r="C39" s="4" t="inlineStr">
        <is>
          <t>Não vendido</t>
        </is>
      </c>
      <c r="D39" s="4" t="inlineStr">
        <is>
          <t>12</t>
        </is>
      </c>
      <c r="E39" s="5" t="inlineStr">
        <is>
          <t>41.750,00</t>
        </is>
      </c>
      <c r="F39" s="4" t="inlineStr">
        <is>
          <t>250.00</t>
        </is>
      </c>
    </row>
    <row collapsed="false" customFormat="false" customHeight="false" hidden="false" ht="12.1" outlineLevel="0" r="40">
      <c r="A40" s="5" t="s">
        <f>=HYPERLINK("https://rossileiloes.com.br/lote/detalhe/43643", "030")</f>
      </c>
      <c r="B40" s="4" t="s">
        <f>=HYPERLINK("https://rossileiloes.com.br/lote/detalhe/43643", " Trator Valtra 785 4x4 - 2000")</f>
      </c>
      <c r="C40" s="4" t="inlineStr">
        <is>
          <t>Vendido</t>
        </is>
      </c>
      <c r="D40" s="4" t="inlineStr">
        <is>
          <t>40</t>
        </is>
      </c>
      <c r="E40" s="5" t="inlineStr">
        <is>
          <t>35.000,00</t>
        </is>
      </c>
      <c r="F40" s="4" t="inlineStr">
        <is>
          <t>250.00</t>
        </is>
      </c>
    </row>
    <row collapsed="false" customFormat="false" customHeight="false" hidden="false" ht="12.1" outlineLevel="0" r="41">
      <c r="A41" s="5" t="s">
        <f>=HYPERLINK("https://rossileiloes.com.br/lote/detalhe/43650", "031")</f>
      </c>
      <c r="B41" s="4" t="s">
        <f>=HYPERLINK("https://rossileiloes.com.br/lote/detalhe/43650", " Trator Valmet 148 4x4 - 1996")</f>
      </c>
      <c r="C41" s="4" t="inlineStr">
        <is>
          <t>Não vendido</t>
        </is>
      </c>
      <c r="D41" s="4" t="inlineStr">
        <is>
          <t>37</t>
        </is>
      </c>
      <c r="E41" s="5" t="inlineStr">
        <is>
          <t>29.000,00</t>
        </is>
      </c>
      <c r="F41" s="4" t="inlineStr">
        <is>
          <t>250.00</t>
        </is>
      </c>
    </row>
    <row collapsed="false" customFormat="false" customHeight="false" hidden="false" ht="12.1" outlineLevel="0" r="42">
      <c r="A42" s="5" t="s">
        <f>=HYPERLINK("https://rossileiloes.com.br/lote/detalhe/43639", "032")</f>
      </c>
      <c r="B42" s="4" t="s">
        <f>=HYPERLINK("https://rossileiloes.com.br/lote/detalhe/43639", " Trator Valmet 1580 4x4")</f>
      </c>
      <c r="C42" s="4" t="inlineStr">
        <is>
          <t>Não vendido</t>
        </is>
      </c>
      <c r="D42" s="4" t="inlineStr">
        <is>
          <t>25</t>
        </is>
      </c>
      <c r="E42" s="5" t="inlineStr">
        <is>
          <t>31.000,00</t>
        </is>
      </c>
      <c r="F42" s="4" t="inlineStr">
        <is>
          <t>250.00</t>
        </is>
      </c>
    </row>
    <row collapsed="false" customFormat="false" customHeight="false" hidden="false" ht="12.1" outlineLevel="0" r="43">
      <c r="A43" s="5" t="s">
        <f>=HYPERLINK("https://rossileiloes.com.br/lote/detalhe/43636", "033")</f>
      </c>
      <c r="B43" s="4" t="s">
        <f>=HYPERLINK("https://rossileiloes.com.br/lote/detalhe/43636", " Trator Agralle 4230 Com Roçadeira - 2002")</f>
      </c>
      <c r="C43" s="4" t="inlineStr">
        <is>
          <t>Não vendido</t>
        </is>
      </c>
      <c r="D43" s="4" t="inlineStr">
        <is>
          <t>8</t>
        </is>
      </c>
      <c r="E43" s="5" t="inlineStr">
        <is>
          <t>11.750,00</t>
        </is>
      </c>
      <c r="F43" s="4" t="inlineStr">
        <is>
          <t>250.00</t>
        </is>
      </c>
    </row>
    <row collapsed="false" customFormat="false" customHeight="false" hidden="false" ht="12.1" outlineLevel="0" r="44">
      <c r="A44" s="5" t="s">
        <f>=HYPERLINK("https://rossileiloes.com.br/lote/detalhe/43647", "034")</f>
      </c>
      <c r="B44" s="4" t="s">
        <f>=HYPERLINK("https://rossileiloes.com.br/lote/detalhe/43647", " Retro MF 750 4x4 - 1998")</f>
      </c>
      <c r="C44" s="4" t="inlineStr">
        <is>
          <t>Não vendido</t>
        </is>
      </c>
      <c r="D44" s="4" t="inlineStr">
        <is>
          <t>1</t>
        </is>
      </c>
      <c r="E44" s="5" t="inlineStr">
        <is>
          <t>40.000,00</t>
        </is>
      </c>
      <c r="F44" s="4" t="inlineStr">
        <is>
          <t>250.00</t>
        </is>
      </c>
    </row>
    <row collapsed="false" customFormat="false" customHeight="false" hidden="false" ht="12.1" outlineLevel="0" r="45">
      <c r="A45" s="5" t="s">
        <f>=HYPERLINK("https://rossileiloes.com.br/lote/detalhe/43658", "035")</f>
      </c>
      <c r="B45" s="4" t="s">
        <f>=HYPERLINK("https://rossileiloes.com.br/lote/detalhe/43658", " Empilhadeira 7 Ton.")</f>
      </c>
      <c r="C45" s="4" t="inlineStr">
        <is>
          <t>Não vendido</t>
        </is>
      </c>
      <c r="D45" s="4" t="inlineStr">
        <is>
          <t>3</t>
        </is>
      </c>
      <c r="E45" s="5" t="inlineStr">
        <is>
          <t>15.750,00</t>
        </is>
      </c>
      <c r="F45" s="4" t="inlineStr">
        <is>
          <t>250.00</t>
        </is>
      </c>
    </row>
    <row collapsed="false" customFormat="false" customHeight="false" hidden="false" ht="12.1" outlineLevel="0" r="46">
      <c r="A46" s="5" t="s">
        <f>=HYPERLINK("https://rossileiloes.com.br/lote/detalhe/43655", "036")</f>
      </c>
      <c r="B46" s="4" t="s">
        <f>=HYPERLINK("https://rossileiloes.com.br/lote/detalhe/43655", " Retro 86 MF  - 1988")</f>
      </c>
      <c r="C46" s="4" t="inlineStr">
        <is>
          <t>Não vendido</t>
        </is>
      </c>
      <c r="D46" s="4" t="inlineStr">
        <is>
          <t>3</t>
        </is>
      </c>
      <c r="E46" s="5" t="inlineStr">
        <is>
          <t>15.500,00</t>
        </is>
      </c>
      <c r="F46" s="4" t="inlineStr">
        <is>
          <t>250.00</t>
        </is>
      </c>
    </row>
    <row collapsed="false" customFormat="false" customHeight="false" hidden="false" ht="12.1" outlineLevel="0" r="47">
      <c r="A47" s="5" t="s">
        <f>=HYPERLINK("https://rossileiloes.com.br/lote/detalhe/43663", "037")</f>
      </c>
      <c r="B47" s="4" t="s">
        <f>=HYPERLINK("https://rossileiloes.com.br/lote/detalhe/43663", " Trator Valmet 880 - 1998")</f>
      </c>
      <c r="C47" s="4" t="inlineStr">
        <is>
          <t>Não vendido</t>
        </is>
      </c>
      <c r="D47" s="4" t="inlineStr">
        <is>
          <t>1</t>
        </is>
      </c>
      <c r="E47" s="5" t="inlineStr">
        <is>
          <t>15.000,00</t>
        </is>
      </c>
      <c r="F47" s="4" t="inlineStr">
        <is>
          <t>250.00</t>
        </is>
      </c>
    </row>
    <row collapsed="false" customFormat="false" customHeight="false" hidden="false" ht="12.1" outlineLevel="0" r="48">
      <c r="A48" s="5" t="s">
        <f>=HYPERLINK("https://rossileiloes.com.br/lote/detalhe/43687", "038")</f>
      </c>
      <c r="B48" s="4" t="s">
        <f>=HYPERLINK("https://rossileiloes.com.br/lote/detalhe/43687", " Trator Hanomag R 545")</f>
      </c>
      <c r="C48" s="4" t="inlineStr">
        <is>
          <t>Não vendido</t>
        </is>
      </c>
      <c r="D48" s="4" t="inlineStr">
        <is>
          <t>1</t>
        </is>
      </c>
      <c r="E48" s="5" t="inlineStr">
        <is>
          <t>5.000,00</t>
        </is>
      </c>
      <c r="F48" s="4" t="inlineStr">
        <is>
          <t>250.00</t>
        </is>
      </c>
    </row>
    <row collapsed="false" customFormat="false" customHeight="false" hidden="false" ht="12.1" outlineLevel="0" r="49">
      <c r="A49" s="5" t="s">
        <f>=HYPERLINK("https://rossileiloes.com.br/lote/detalhe/43676", "039")</f>
      </c>
      <c r="B49" s="4" t="s">
        <f>=HYPERLINK("https://rossileiloes.com.br/lote/detalhe/43676", " Trator Valmet 148 4x4 - 1996")</f>
      </c>
      <c r="C49" s="4" t="inlineStr">
        <is>
          <t>Não vendido</t>
        </is>
      </c>
      <c r="D49" s="4" t="inlineStr">
        <is>
          <t>38</t>
        </is>
      </c>
      <c r="E49" s="5" t="inlineStr">
        <is>
          <t>29.250,00</t>
        </is>
      </c>
      <c r="F49" s="4" t="inlineStr">
        <is>
          <t>250.00</t>
        </is>
      </c>
    </row>
    <row collapsed="false" customFormat="false" customHeight="false" hidden="false" ht="12.1" outlineLevel="0" r="50">
      <c r="A50" s="5" t="s">
        <f>=HYPERLINK("https://rossileiloes.com.br/lote/detalhe/43675", "040")</f>
      </c>
      <c r="B50" s="4" t="s">
        <f>=HYPERLINK("https://rossileiloes.com.br/lote/detalhe/43675", " Trator MF 275 - 1998")</f>
      </c>
      <c r="C50" s="4" t="inlineStr">
        <is>
          <t>Não vendido</t>
        </is>
      </c>
      <c r="D50" s="4" t="inlineStr">
        <is>
          <t>16</t>
        </is>
      </c>
      <c r="E50" s="5" t="inlineStr">
        <is>
          <t>19.000,00</t>
        </is>
      </c>
      <c r="F50" s="4" t="inlineStr">
        <is>
          <t>250.00</t>
        </is>
      </c>
    </row>
    <row collapsed="false" customFormat="false" customHeight="false" hidden="false" ht="12.1" outlineLevel="0" r="51">
      <c r="A51" s="5" t="s">
        <f>=HYPERLINK("https://rossileiloes.com.br/lote/detalhe/43665", "041")</f>
      </c>
      <c r="B51" s="4" t="s">
        <f>=HYPERLINK("https://rossileiloes.com.br/lote/detalhe/43665", " Trator MF 265 - 1996")</f>
      </c>
      <c r="C51" s="4" t="inlineStr">
        <is>
          <t>Não vendido</t>
        </is>
      </c>
      <c r="D51" s="4" t="inlineStr">
        <is>
          <t>19</t>
        </is>
      </c>
      <c r="E51" s="5" t="inlineStr">
        <is>
          <t>14.500,00</t>
        </is>
      </c>
      <c r="F51" s="4" t="inlineStr">
        <is>
          <t>250.00</t>
        </is>
      </c>
    </row>
    <row collapsed="false" customFormat="false" customHeight="false" hidden="false" ht="12.1" outlineLevel="0" r="52">
      <c r="A52" s="5" t="s">
        <f>=HYPERLINK("https://rossileiloes.com.br/lote/detalhe/43679", "042")</f>
      </c>
      <c r="B52" s="4" t="s">
        <f>=HYPERLINK("https://rossileiloes.com.br/lote/detalhe/43679", " Trator TL 80 4x4 - 2002")</f>
      </c>
      <c r="C52" s="4" t="inlineStr">
        <is>
          <t>Não vendido</t>
        </is>
      </c>
      <c r="D52" s="4" t="inlineStr">
        <is>
          <t>28</t>
        </is>
      </c>
      <c r="E52" s="5" t="inlineStr">
        <is>
          <t>26.750,00</t>
        </is>
      </c>
      <c r="F52" s="4" t="inlineStr">
        <is>
          <t>250.00</t>
        </is>
      </c>
    </row>
    <row collapsed="false" customFormat="false" customHeight="false" hidden="false" ht="12.1" outlineLevel="0" r="53">
      <c r="A53" s="5" t="s">
        <f>=HYPERLINK("https://rossileiloes.com.br/lote/detalhe/43677", "043")</f>
      </c>
      <c r="B53" s="4" t="s">
        <f>=HYPERLINK("https://rossileiloes.com.br/lote/detalhe/43677", " Motocana MF 65")</f>
      </c>
      <c r="C53" s="4" t="inlineStr">
        <is>
          <t>Não vendido</t>
        </is>
      </c>
      <c r="D53" s="4" t="inlineStr">
        <is>
          <t>1</t>
        </is>
      </c>
      <c r="E53" s="5" t="inlineStr">
        <is>
          <t>10.000,00</t>
        </is>
      </c>
      <c r="F53" s="4" t="inlineStr">
        <is>
          <t>250.00</t>
        </is>
      </c>
    </row>
    <row collapsed="false" customFormat="false" customHeight="false" hidden="false" ht="12.1" outlineLevel="0" r="54">
      <c r="A54" s="5" t="s">
        <f>=HYPERLINK("https://rossileiloes.com.br/lote/detalhe/43685", "044")</f>
      </c>
      <c r="B54" s="4" t="s">
        <f>=HYPERLINK("https://rossileiloes.com.br/lote/detalhe/43685", " Gerador Solda Motor MWM 3 cilindros")</f>
      </c>
      <c r="C54" s="4" t="inlineStr">
        <is>
          <t>Não vendido</t>
        </is>
      </c>
      <c r="D54" s="4" t="inlineStr">
        <is>
          <t>5</t>
        </is>
      </c>
      <c r="E54" s="5" t="inlineStr">
        <is>
          <t>4.000,00</t>
        </is>
      </c>
      <c r="F54" s="4" t="inlineStr">
        <is>
          <t>250.00</t>
        </is>
      </c>
    </row>
    <row collapsed="false" customFormat="false" customHeight="false" hidden="false" ht="12.1" outlineLevel="0" r="55">
      <c r="A55" s="5" t="s">
        <f>=HYPERLINK("https://rossileiloes.com.br/lote/detalhe/43682", "045")</f>
      </c>
      <c r="B55" s="4" t="s">
        <f>=HYPERLINK("https://rossileiloes.com.br/lote/detalhe/43682", " Trator Valmet 685 com roçadeira - 1996")</f>
      </c>
      <c r="C55" s="4" t="inlineStr">
        <is>
          <t>Não vendido</t>
        </is>
      </c>
      <c r="D55" s="4" t="inlineStr">
        <is>
          <t>25</t>
        </is>
      </c>
      <c r="E55" s="5" t="inlineStr">
        <is>
          <t>21.000,00</t>
        </is>
      </c>
      <c r="F55" s="4" t="inlineStr">
        <is>
          <t>250.00</t>
        </is>
      </c>
    </row>
    <row collapsed="false" customFormat="false" customHeight="false" hidden="false" ht="12.1" outlineLevel="0" r="56">
      <c r="A56" s="5" t="s">
        <f>=HYPERLINK("https://rossileiloes.com.br/lote/detalhe/43686", "046")</f>
      </c>
      <c r="B56" s="4" t="s">
        <f>=HYPERLINK("https://rossileiloes.com.br/lote/detalhe/43686", " Trator MF 235 - 1991")</f>
      </c>
      <c r="C56" s="4" t="inlineStr">
        <is>
          <t>Não vendido</t>
        </is>
      </c>
      <c r="D56" s="4" t="inlineStr">
        <is>
          <t>5</t>
        </is>
      </c>
      <c r="E56" s="5" t="inlineStr">
        <is>
          <t>11.000,00</t>
        </is>
      </c>
      <c r="F56" s="4" t="inlineStr">
        <is>
          <t>250.00</t>
        </is>
      </c>
    </row>
    <row collapsed="false" customFormat="false" customHeight="false" hidden="false" ht="12.1" outlineLevel="0" r="57">
      <c r="A57" s="5" t="s">
        <f>=HYPERLINK("https://rossileiloes.com.br/lote/detalhe/43669", "047")</f>
      </c>
      <c r="B57" s="4" t="s">
        <f>=HYPERLINK("https://rossileiloes.com.br/lote/detalhe/43669", " Trator Hanomag 545 ")</f>
      </c>
      <c r="C57" s="4" t="inlineStr">
        <is>
          <t>Não vendido</t>
        </is>
      </c>
      <c r="D57" s="4" t="inlineStr">
        <is>
          <t>1</t>
        </is>
      </c>
      <c r="E57" s="5" t="inlineStr">
        <is>
          <t>7.000,00</t>
        </is>
      </c>
      <c r="F57" s="4" t="inlineStr">
        <is>
          <t>250.00</t>
        </is>
      </c>
    </row>
    <row collapsed="false" customFormat="false" customHeight="false" hidden="false" ht="12.1" outlineLevel="0" r="58">
      <c r="A58" s="5" t="s">
        <f>=HYPERLINK("https://rossileiloes.com.br/lote/detalhe/43673", "049")</f>
      </c>
      <c r="B58" s="4" t="s">
        <f>=HYPERLINK("https://rossileiloes.com.br/lote/detalhe/43673", " Trator MF 296 - 1994")</f>
      </c>
      <c r="C58" s="4" t="inlineStr">
        <is>
          <t>Não vendido</t>
        </is>
      </c>
      <c r="D58" s="4" t="inlineStr">
        <is>
          <t>2</t>
        </is>
      </c>
      <c r="E58" s="5" t="inlineStr">
        <is>
          <t>18.250,00</t>
        </is>
      </c>
      <c r="F58" s="4" t="inlineStr">
        <is>
          <t>250.00</t>
        </is>
      </c>
    </row>
    <row collapsed="false" customFormat="false" customHeight="false" hidden="false" ht="12.1" outlineLevel="0" r="59">
      <c r="A59" s="5" t="s">
        <f>=HYPERLINK("https://rossileiloes.com.br/lote/detalhe/43671", "050")</f>
      </c>
      <c r="B59" s="4" t="s">
        <f>=HYPERLINK("https://rossileiloes.com.br/lote/detalhe/43671", " Escavadeira D 90")</f>
      </c>
      <c r="C59" s="4" t="inlineStr">
        <is>
          <t>Não vendido</t>
        </is>
      </c>
      <c r="D59" s="4" t="inlineStr">
        <is>
          <t>0</t>
        </is>
      </c>
      <c r="E59" s="5" t="inlineStr">
        <is>
          <t>15.000,00</t>
        </is>
      </c>
      <c r="F59" s="4" t="inlineStr">
        <is>
          <t>250.00</t>
        </is>
      </c>
    </row>
    <row collapsed="false" customFormat="false" customHeight="false" hidden="false" ht="12.1" outlineLevel="0" r="60">
      <c r="A60" s="5" t="s">
        <f>=HYPERLINK("https://rossileiloes.com.br/lote/detalhe/43670", "051")</f>
      </c>
      <c r="B60" s="4" t="s">
        <f>=HYPERLINK("https://rossileiloes.com.br/lote/detalhe/43670", " Escavadeira Fiatallis FH200")</f>
      </c>
      <c r="C60" s="4" t="inlineStr">
        <is>
          <t>Não vendido</t>
        </is>
      </c>
      <c r="D60" s="4" t="inlineStr">
        <is>
          <t>0</t>
        </is>
      </c>
      <c r="E60" s="5" t="inlineStr">
        <is>
          <t>12.000,00</t>
        </is>
      </c>
      <c r="F60" s="4" t="inlineStr">
        <is>
          <t>250.00</t>
        </is>
      </c>
    </row>
    <row collapsed="false" customFormat="false" customHeight="false" hidden="false" ht="12.1" outlineLevel="0" r="61">
      <c r="A61" s="5" t="s">
        <f>=HYPERLINK("https://rossileiloes.com.br/lote/detalhe/43681", "052")</f>
      </c>
      <c r="B61" s="4" t="s">
        <f>=HYPERLINK("https://rossileiloes.com.br/lote/detalhe/43681", " Lote com: Apróx. 100 ton. De Molas ( Preço por kg)")</f>
      </c>
      <c r="C61" s="4" t="inlineStr">
        <is>
          <t>Não vendido</t>
        </is>
      </c>
      <c r="D61" s="4" t="inlineStr">
        <is>
          <t>4</t>
        </is>
      </c>
      <c r="E61" s="5" t="inlineStr">
        <is>
          <t>1,20</t>
        </is>
      </c>
      <c r="F61" s="4" t="inlineStr">
        <is>
          <t>0.05</t>
        </is>
      </c>
    </row>
    <row collapsed="false" customFormat="false" customHeight="false" hidden="false" ht="12.1" outlineLevel="0" r="62">
      <c r="A62" s="5" t="s">
        <f>=HYPERLINK("https://rossileiloes.com.br/lote/detalhe/43683", "053")</f>
      </c>
      <c r="B62" s="4" t="s">
        <f>=HYPERLINK("https://rossileiloes.com.br/lote/detalhe/43683", " Sucata de Motoniveladora Patrol. Motor Scania Turbo")</f>
      </c>
      <c r="C62" s="4" t="inlineStr">
        <is>
          <t>Não vendido</t>
        </is>
      </c>
      <c r="D62" s="4" t="inlineStr">
        <is>
          <t>0</t>
        </is>
      </c>
      <c r="E62" s="5" t="inlineStr">
        <is>
          <t>7.000,00</t>
        </is>
      </c>
      <c r="F62" s="4" t="inlineStr">
        <is>
          <t>250.00</t>
        </is>
      </c>
    </row>
    <row collapsed="false" customFormat="false" customHeight="false" hidden="false" ht="12.1" outlineLevel="0" r="63">
      <c r="A63" s="5" t="s">
        <f>=HYPERLINK("https://rossileiloes.com.br/lote/detalhe/43672", "054")</f>
      </c>
      <c r="B63" s="4" t="s">
        <f>=HYPERLINK("https://rossileiloes.com.br/lote/detalhe/43672", " Sucata de Case W36 Motor Scania")</f>
      </c>
      <c r="C63" s="4" t="inlineStr">
        <is>
          <t>Não vendido</t>
        </is>
      </c>
      <c r="D63" s="4" t="inlineStr">
        <is>
          <t>1</t>
        </is>
      </c>
      <c r="E63" s="5" t="inlineStr">
        <is>
          <t>7.000,00</t>
        </is>
      </c>
      <c r="F63" s="4" t="inlineStr">
        <is>
          <t>250.00</t>
        </is>
      </c>
    </row>
    <row collapsed="false" customFormat="false" customHeight="false" hidden="false" ht="12.1" outlineLevel="0" r="64">
      <c r="A64" s="5" t="s">
        <f>=HYPERLINK("https://rossileiloes.com.br/lote/detalhe/43668", "055")</f>
      </c>
      <c r="B64" s="4" t="s">
        <f>=HYPERLINK("https://rossileiloes.com.br/lote/detalhe/43668", " Sucata de Case W20")</f>
      </c>
      <c r="C64" s="4" t="inlineStr">
        <is>
          <t>Não vendido</t>
        </is>
      </c>
      <c r="D64" s="4" t="inlineStr">
        <is>
          <t>2</t>
        </is>
      </c>
      <c r="E64" s="5" t="inlineStr">
        <is>
          <t>2.750,00</t>
        </is>
      </c>
      <c r="F64" s="4" t="inlineStr">
        <is>
          <t>250.00</t>
        </is>
      </c>
    </row>
    <row collapsed="false" customFormat="false" customHeight="false" hidden="false" ht="12.1" outlineLevel="0" r="65">
      <c r="A65" s="5" t="s">
        <f>=HYPERLINK("https://rossileiloes.com.br/lote/detalhe/43678", "056")</f>
      </c>
      <c r="B65" s="4" t="s">
        <f>=HYPERLINK("https://rossileiloes.com.br/lote/detalhe/43678", " Trator de esteira Cat D4")</f>
      </c>
      <c r="C65" s="4" t="inlineStr">
        <is>
          <t>Não vendido</t>
        </is>
      </c>
      <c r="D65" s="4" t="inlineStr">
        <is>
          <t>2</t>
        </is>
      </c>
      <c r="E65" s="5" t="inlineStr">
        <is>
          <t>20.250,00</t>
        </is>
      </c>
      <c r="F65" s="4" t="inlineStr">
        <is>
          <t>250.00</t>
        </is>
      </c>
    </row>
    <row collapsed="false" customFormat="false" customHeight="false" hidden="false" ht="12.1" outlineLevel="0" r="66">
      <c r="A66" s="5" t="s">
        <f>=HYPERLINK("https://rossileiloes.com.br/lote/detalhe/43667", "057")</f>
      </c>
      <c r="B66" s="4" t="s">
        <f>=HYPERLINK("https://rossileiloes.com.br/lote/detalhe/43667", " Lote com 2 uni. Tonel 10.000 Litros")</f>
      </c>
      <c r="C66" s="4" t="inlineStr">
        <is>
          <t>Não vendido</t>
        </is>
      </c>
      <c r="D66" s="4" t="inlineStr">
        <is>
          <t>0</t>
        </is>
      </c>
      <c r="E66" s="5" t="inlineStr">
        <is>
          <t>5.000,00</t>
        </is>
      </c>
      <c r="F66" s="4" t="inlineStr">
        <is>
          <t>250.00</t>
        </is>
      </c>
    </row>
    <row collapsed="false" customFormat="false" customHeight="false" hidden="false" ht="12.1" outlineLevel="0" r="67">
      <c r="A67" s="5" t="s">
        <f>=HYPERLINK("https://rossileiloes.com.br/lote/detalhe/43690", "058")</f>
      </c>
      <c r="B67" s="4" t="s">
        <f>=HYPERLINK("https://rossileiloes.com.br/lote/detalhe/43690", " Compressor Atlas Copco rebocável")</f>
      </c>
      <c r="C67" s="4" t="inlineStr">
        <is>
          <t>Não vendido</t>
        </is>
      </c>
      <c r="D67" s="4" t="inlineStr">
        <is>
          <t>1</t>
        </is>
      </c>
      <c r="E67" s="5" t="inlineStr">
        <is>
          <t>1.000,00</t>
        </is>
      </c>
      <c r="F67" s="4" t="inlineStr">
        <is>
          <t>250.00</t>
        </is>
      </c>
    </row>
    <row collapsed="false" customFormat="false" customHeight="false" hidden="false" ht="12.1" outlineLevel="0" r="68">
      <c r="A68" s="5" t="s">
        <f>=HYPERLINK("https://rossileiloes.com.br/lote/detalhe/43666", "059")</f>
      </c>
      <c r="B68" s="4" t="s">
        <f>=HYPERLINK("https://rossileiloes.com.br/lote/detalhe/43666", " Guindaste Krane Kar Motor MB")</f>
      </c>
      <c r="C68" s="4" t="inlineStr">
        <is>
          <t>Não vendido</t>
        </is>
      </c>
      <c r="D68" s="4" t="inlineStr">
        <is>
          <t>0</t>
        </is>
      </c>
      <c r="E68" s="5" t="inlineStr">
        <is>
          <t>10.000,00</t>
        </is>
      </c>
      <c r="F68" s="4" t="inlineStr">
        <is>
          <t>250.00</t>
        </is>
      </c>
    </row>
    <row collapsed="false" customFormat="false" customHeight="false" hidden="false" ht="12.1" outlineLevel="0" r="69">
      <c r="A69" s="5" t="s">
        <f>=HYPERLINK("https://rossileiloes.com.br/lote/detalhe/43684", "060")</f>
      </c>
      <c r="B69" s="4" t="s">
        <f>=HYPERLINK("https://rossileiloes.com.br/lote/detalhe/43684", " Guindaste Mabal Motor MB")</f>
      </c>
      <c r="C69" s="4" t="inlineStr">
        <is>
          <t>Não vendido</t>
        </is>
      </c>
      <c r="D69" s="4" t="inlineStr">
        <is>
          <t>1</t>
        </is>
      </c>
      <c r="E69" s="5" t="inlineStr">
        <is>
          <t>10.000,00</t>
        </is>
      </c>
      <c r="F69" s="4" t="inlineStr">
        <is>
          <t>250.00</t>
        </is>
      </c>
    </row>
    <row collapsed="false" customFormat="false" customHeight="false" hidden="false" ht="12.1" outlineLevel="0" r="70">
      <c r="A70" s="5" t="s">
        <f>=HYPERLINK("https://rossileiloes.com.br/lote/detalhe/43688", "061")</f>
      </c>
      <c r="B70" s="4" t="s">
        <f>=HYPERLINK("https://rossileiloes.com.br/lote/detalhe/43688", " Compressor Rebocável ")</f>
      </c>
      <c r="C70" s="4" t="inlineStr">
        <is>
          <t>Não vendido</t>
        </is>
      </c>
      <c r="D70" s="4" t="inlineStr">
        <is>
          <t>7</t>
        </is>
      </c>
      <c r="E70" s="5" t="inlineStr">
        <is>
          <t>2.500,00</t>
        </is>
      </c>
      <c r="F70" s="4" t="inlineStr">
        <is>
          <t>250.00</t>
        </is>
      </c>
    </row>
    <row collapsed="false" customFormat="false" customHeight="false" hidden="false" ht="12.1" outlineLevel="0" r="71">
      <c r="A71" s="5" t="s">
        <f>=HYPERLINK("https://rossileiloes.com.br/lote/detalhe/43695", "062")</f>
      </c>
      <c r="B71" s="4" t="s">
        <f>=HYPERLINK("https://rossileiloes.com.br/lote/detalhe/43695", " Rolo rebocável")</f>
      </c>
      <c r="C71" s="4" t="inlineStr">
        <is>
          <t>Não vendido</t>
        </is>
      </c>
      <c r="D71" s="4" t="inlineStr">
        <is>
          <t>3</t>
        </is>
      </c>
      <c r="E71" s="5" t="inlineStr">
        <is>
          <t>1.500,00</t>
        </is>
      </c>
      <c r="F71" s="4" t="inlineStr">
        <is>
          <t>250.00</t>
        </is>
      </c>
    </row>
    <row collapsed="false" customFormat="false" customHeight="false" hidden="false" ht="12.1" outlineLevel="0" r="72">
      <c r="A72" s="5" t="s">
        <f>=HYPERLINK("https://rossileiloes.com.br/lote/detalhe/43698", "063")</f>
      </c>
      <c r="B72" s="4" t="s">
        <f>=HYPERLINK("https://rossileiloes.com.br/lote/detalhe/43698", " Roda de ferro")</f>
      </c>
      <c r="C72" s="4" t="inlineStr">
        <is>
          <t>Não vendido</t>
        </is>
      </c>
      <c r="D72" s="4" t="inlineStr">
        <is>
          <t>1</t>
        </is>
      </c>
      <c r="E72" s="5" t="inlineStr">
        <is>
          <t>500,00</t>
        </is>
      </c>
      <c r="F72" s="4" t="inlineStr">
        <is>
          <t>100.00</t>
        </is>
      </c>
    </row>
    <row collapsed="false" customFormat="false" customHeight="false" hidden="false" ht="12.1" outlineLevel="0" r="73">
      <c r="A73" s="5" t="s">
        <f>=HYPERLINK("https://rossileiloes.com.br/lote/detalhe/43696", "064")</f>
      </c>
      <c r="B73" s="4" t="s">
        <f>=HYPERLINK("https://rossileiloes.com.br/lote/detalhe/43696", " Sulcador 3 linhas")</f>
      </c>
      <c r="C73" s="4" t="inlineStr">
        <is>
          <t>Não vendido</t>
        </is>
      </c>
      <c r="D73" s="4" t="inlineStr">
        <is>
          <t>1</t>
        </is>
      </c>
      <c r="E73" s="5" t="inlineStr">
        <is>
          <t>1.250,00</t>
        </is>
      </c>
      <c r="F73" s="4" t="inlineStr">
        <is>
          <t>250.00</t>
        </is>
      </c>
    </row>
    <row collapsed="false" customFormat="false" customHeight="false" hidden="false" ht="12.1" outlineLevel="0" r="74">
      <c r="A74" s="5" t="s">
        <f>=HYPERLINK("https://rossileiloes.com.br/lote/detalhe/43697", "065")</f>
      </c>
      <c r="B74" s="4" t="s">
        <f>=HYPERLINK("https://rossileiloes.com.br/lote/detalhe/43697", " Grade 10 pratos")</f>
      </c>
      <c r="C74" s="4" t="inlineStr">
        <is>
          <t>Não vendido</t>
        </is>
      </c>
      <c r="D74" s="4" t="inlineStr">
        <is>
          <t>3</t>
        </is>
      </c>
      <c r="E74" s="5" t="inlineStr">
        <is>
          <t>3.000,00</t>
        </is>
      </c>
      <c r="F74" s="4" t="inlineStr">
        <is>
          <t>250.00</t>
        </is>
      </c>
    </row>
    <row collapsed="false" customFormat="false" customHeight="false" hidden="false" ht="12.1" outlineLevel="0" r="75">
      <c r="A75" s="5" t="s">
        <f>=HYPERLINK("https://rossileiloes.com.br/lote/detalhe/43692", "066")</f>
      </c>
      <c r="B75" s="4" t="s">
        <f>=HYPERLINK("https://rossileiloes.com.br/lote/detalhe/43692", " Tanque Fossa")</f>
      </c>
      <c r="C75" s="4" t="inlineStr">
        <is>
          <t>Não vendido</t>
        </is>
      </c>
      <c r="D75" s="4" t="inlineStr">
        <is>
          <t>1</t>
        </is>
      </c>
      <c r="E75" s="5" t="inlineStr">
        <is>
          <t>2.250,00</t>
        </is>
      </c>
      <c r="F75" s="4" t="inlineStr">
        <is>
          <t>250.00</t>
        </is>
      </c>
    </row>
    <row collapsed="false" customFormat="false" customHeight="false" hidden="false" ht="12.1" outlineLevel="0" r="76">
      <c r="A76" s="5" t="s">
        <f>=HYPERLINK("https://rossileiloes.com.br/lote/detalhe/43693", "067")</f>
      </c>
      <c r="B76" s="4" t="s">
        <f>=HYPERLINK("https://rossileiloes.com.br/lote/detalhe/43693", " Tanque Fossa")</f>
      </c>
      <c r="C76" s="4" t="inlineStr">
        <is>
          <t>Não vendido</t>
        </is>
      </c>
      <c r="D76" s="4" t="inlineStr">
        <is>
          <t>3</t>
        </is>
      </c>
      <c r="E76" s="5" t="inlineStr">
        <is>
          <t>3.000,00</t>
        </is>
      </c>
      <c r="F76" s="4" t="inlineStr">
        <is>
          <t>250.00</t>
        </is>
      </c>
    </row>
    <row collapsed="false" customFormat="false" customHeight="false" hidden="false" ht="12.1" outlineLevel="0" r="77">
      <c r="A77" s="5" t="s">
        <f>=HYPERLINK("https://rossileiloes.com.br/lote/detalhe/43694", "068")</f>
      </c>
      <c r="B77" s="4" t="s">
        <f>=HYPERLINK("https://rossileiloes.com.br/lote/detalhe/43694", " Trator Pá sucata")</f>
      </c>
      <c r="C77" s="4" t="inlineStr">
        <is>
          <t>Não vendido</t>
        </is>
      </c>
      <c r="D77" s="4" t="inlineStr">
        <is>
          <t>2</t>
        </is>
      </c>
      <c r="E77" s="5" t="inlineStr">
        <is>
          <t>2.250,00</t>
        </is>
      </c>
      <c r="F77" s="4" t="inlineStr">
        <is>
          <t>250.00</t>
        </is>
      </c>
    </row>
    <row collapsed="false" customFormat="false" customHeight="false" hidden="false" ht="12.1" outlineLevel="0" r="78">
      <c r="A78" s="5" t="s">
        <f>=HYPERLINK("https://rossileiloes.com.br/lote/detalhe/43674", "069")</f>
      </c>
      <c r="B78" s="4" t="s">
        <f>=HYPERLINK("https://rossileiloes.com.br/lote/detalhe/43674", " Sucata Gerador Motor VOLVO")</f>
      </c>
      <c r="C78" s="4" t="inlineStr">
        <is>
          <t>Não vendido</t>
        </is>
      </c>
      <c r="D78" s="4" t="inlineStr">
        <is>
          <t>2</t>
        </is>
      </c>
      <c r="E78" s="5" t="inlineStr">
        <is>
          <t>1.258,00</t>
        </is>
      </c>
      <c r="F78" s="4" t="inlineStr">
        <is>
          <t>250.00</t>
        </is>
      </c>
    </row>
    <row collapsed="false" customFormat="false" customHeight="false" hidden="false" ht="12.1" outlineLevel="0" r="79">
      <c r="A79" s="5" t="s">
        <f>=HYPERLINK("https://rossileiloes.com.br/lote/detalhe/43680", "070")</f>
      </c>
      <c r="B79" s="4" t="s">
        <f>=HYPERLINK("https://rossileiloes.com.br/lote/detalhe/43680", " Cabine Caminhão VW")</f>
      </c>
      <c r="C79" s="4" t="inlineStr">
        <is>
          <t>Não vendido</t>
        </is>
      </c>
      <c r="D79" s="4" t="inlineStr">
        <is>
          <t>33</t>
        </is>
      </c>
      <c r="E79" s="5" t="inlineStr">
        <is>
          <t>9.250,00</t>
        </is>
      </c>
      <c r="F79" s="4" t="inlineStr">
        <is>
          <t>250.00</t>
        </is>
      </c>
    </row>
    <row collapsed="false" customFormat="false" customHeight="false" hidden="false" ht="12.1" outlineLevel="0" r="80">
      <c r="A80" s="5" t="s">
        <f>=HYPERLINK("https://rossileiloes.com.br/lote/detalhe/43689", "071")</f>
      </c>
      <c r="B80" s="4" t="s">
        <f>=HYPERLINK("https://rossileiloes.com.br/lote/detalhe/43689", " Cabine Caminhão VW")</f>
      </c>
      <c r="C80" s="4" t="inlineStr">
        <is>
          <t>Não vendido</t>
        </is>
      </c>
      <c r="D80" s="4" t="inlineStr">
        <is>
          <t>34</t>
        </is>
      </c>
      <c r="E80" s="5" t="inlineStr">
        <is>
          <t>9.250,00</t>
        </is>
      </c>
      <c r="F80" s="4" t="inlineStr">
        <is>
          <t>250.00</t>
        </is>
      </c>
    </row>
    <row collapsed="false" customFormat="false" customHeight="false" hidden="false" ht="12.1" outlineLevel="0" r="81">
      <c r="A81" s="5" t="s">
        <f>=HYPERLINK("https://rossileiloes.com.br/lote/detalhe/43691", "073")</f>
      </c>
      <c r="B81" s="4" t="s">
        <f>=HYPERLINK("https://rossileiloes.com.br/lote/detalhe/43691", " Rolo Compactador de Pneus Dynapac")</f>
      </c>
      <c r="C81" s="4" t="inlineStr">
        <is>
          <t>Não vendido</t>
        </is>
      </c>
      <c r="D81" s="4" t="inlineStr">
        <is>
          <t>2</t>
        </is>
      </c>
      <c r="E81" s="5" t="inlineStr">
        <is>
          <t>30.250,00</t>
        </is>
      </c>
      <c r="F81" s="4" t="inlineStr">
        <is>
          <t>250.00</t>
        </is>
      </c>
    </row>
    <row collapsed="false" customFormat="false" customHeight="false" hidden="false" ht="12.1" outlineLevel="0" r="82">
      <c r="A82" s="5" t="s">
        <f>=HYPERLINK("https://rossileiloes.com.br/lote/detalhe/43776", "074")</f>
      </c>
      <c r="B82" s="4" t="s">
        <f>=HYPERLINK("https://rossileiloes.com.br/lote/detalhe/43776", "  ESCAVADEIRA HIDRÁULICA; MARCA: SANY; MODELO: ST215C; ANO: 2011; H: 3400; OBS.: PAROU FUNCIONANDO, BATERIA DESCARREGADA.")</f>
      </c>
      <c r="C82" s="4" t="inlineStr">
        <is>
          <t>Não vendido</t>
        </is>
      </c>
      <c r="D82" s="4" t="inlineStr">
        <is>
          <t>3</t>
        </is>
      </c>
      <c r="E82" s="5" t="inlineStr">
        <is>
          <t>101.000,00</t>
        </is>
      </c>
      <c r="F82" s="4" t="inlineStr">
        <is>
          <t>500.00</t>
        </is>
      </c>
    </row>
    <row collapsed="false" customFormat="false" customHeight="false" hidden="false" ht="12.1" outlineLevel="0" r="83">
      <c r="A83" s="5" t="s">
        <f>=HYPERLINK("https://rossileiloes.com.br/lote/detalhe/43826", "075")</f>
      </c>
      <c r="B83" s="4" t="s">
        <f>=HYPERLINK("https://rossileiloes.com.br/lote/detalhe/43826", "FIAT FIORINO 2016 completa (kit gás GNV) - funcionando")</f>
      </c>
      <c r="C83" s="4" t="inlineStr">
        <is>
          <t>Não vendido</t>
        </is>
      </c>
      <c r="D83" s="4" t="inlineStr">
        <is>
          <t>64</t>
        </is>
      </c>
      <c r="E83" s="5" t="inlineStr">
        <is>
          <t>27.000,00</t>
        </is>
      </c>
      <c r="F83" s="4" t="inlineStr">
        <is>
          <t>250.00</t>
        </is>
      </c>
    </row>
    <row collapsed="false" customFormat="false" customHeight="false" hidden="false" ht="12.1" outlineLevel="0" r="84">
      <c r="A84" s="5" t="s">
        <f>=HYPERLINK("https://rossileiloes.com.br/lote/detalhe/44323", "076")</f>
      </c>
      <c r="B84" s="4" t="s">
        <f>=HYPERLINK("https://rossileiloes.com.br/lote/detalhe/44323", "TUBO DE TROCADOR DE CALOR : MATERIAL CUPRONÍQUEL 90-10 E DOIS ESPELHOS DE CUPRONÍQUEL 90-10 TOTAL APROXIMADO 19.000KG (PREÇO POR KG).")</f>
      </c>
      <c r="C84" s="4" t="inlineStr">
        <is>
          <t>Não vendido</t>
        </is>
      </c>
      <c r="D84" s="4" t="inlineStr">
        <is>
          <t>0</t>
        </is>
      </c>
      <c r="E84" s="5" t="inlineStr">
        <is>
          <t>18,00</t>
        </is>
      </c>
      <c r="F84" s="4" t="inlineStr">
        <is>
          <t>0.10</t>
        </is>
      </c>
    </row>
    <row collapsed="false" customFormat="false" customHeight="false" hidden="false" ht="12.1" outlineLevel="0" r="85">
      <c r="A85" s="5" t="s">
        <f>=HYPERLINK("https://rossileiloes.com.br/lote/detalhe/44560", "077")</f>
      </c>
      <c r="B85" s="4" t="s">
        <f>=HYPERLINK("https://rossileiloes.com.br/lote/detalhe/44560", "CATERPILLAR D8 (COM LÂMINA) - Funcionando")</f>
      </c>
      <c r="C85" s="4" t="inlineStr">
        <is>
          <t>Não vendido</t>
        </is>
      </c>
      <c r="D85" s="4" t="inlineStr">
        <is>
          <t>2</t>
        </is>
      </c>
      <c r="E85" s="5" t="inlineStr">
        <is>
          <t>35.250,00</t>
        </is>
      </c>
      <c r="F85" s="4" t="inlineStr">
        <is>
          <t>250.00</t>
        </is>
      </c>
    </row>
    <row collapsed="false" customFormat="false" customHeight="false" hidden="false" ht="12.1" outlineLevel="0" r="86">
      <c r="A86" s="5" t="s">
        <f>=HYPERLINK("https://rossileiloes.com.br/lote/detalhe/43104", "101")</f>
      </c>
      <c r="B86" s="4" t="s">
        <f>=HYPERLINK("https://rossileiloes.com.br/lote/detalhe/43104", "LOTE COM: 41 ROLAMENTOS DIVERSOS REXNORD ( SEM USO)")</f>
      </c>
      <c r="C86" s="4" t="inlineStr">
        <is>
          <t>Não vendido</t>
        </is>
      </c>
      <c r="D86" s="4" t="inlineStr">
        <is>
          <t>0</t>
        </is>
      </c>
      <c r="E86" s="5" t="inlineStr">
        <is>
          <t>7.000,00</t>
        </is>
      </c>
      <c r="F86" s="4" t="inlineStr">
        <is>
          <t>200.00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2026-04-24T14:30:10.00Z</dcterms:created>
  <dc:creator>Tellks Tecnologia</dc:creator>
  <cp:revision>0</cp:revision>
</cp:coreProperties>
</file>